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calcPr calcId="152511"/>
</workbook>
</file>

<file path=xl/calcChain.xml><?xml version="1.0" encoding="utf-8"?>
<calcChain xmlns="http://schemas.openxmlformats.org/spreadsheetml/2006/main">
  <c r="CO5" i="1" l="1"/>
  <c r="CL5" i="1"/>
  <c r="CM5" i="1" s="1"/>
  <c r="CG5" i="1"/>
  <c r="CD5" i="1"/>
  <c r="CA5" i="1"/>
  <c r="BY5" i="1"/>
  <c r="BW5" i="1"/>
  <c r="BU5" i="1"/>
  <c r="BS5" i="1"/>
  <c r="CH5" i="1" s="1"/>
  <c r="BM5" i="1"/>
  <c r="BN5" i="1" s="1"/>
  <c r="BO5" i="1" s="1"/>
  <c r="BP5" i="1" s="1"/>
  <c r="BJ5" i="1"/>
  <c r="BH5" i="1"/>
  <c r="BE5" i="1"/>
  <c r="BF5" i="1" s="1"/>
  <c r="CI5" i="1" s="1"/>
  <c r="CJ5" i="1" s="1"/>
  <c r="BB5" i="1"/>
  <c r="CL4" i="1"/>
  <c r="CO4" i="1" s="1"/>
  <c r="CG4" i="1"/>
  <c r="CD4" i="1"/>
  <c r="CA4" i="1"/>
  <c r="BY4" i="1"/>
  <c r="BW4" i="1"/>
  <c r="CH4" i="1" s="1"/>
  <c r="BU4" i="1"/>
  <c r="BS4" i="1"/>
  <c r="BM4" i="1"/>
  <c r="BJ4" i="1"/>
  <c r="BH4" i="1"/>
  <c r="BN4" i="1" s="1"/>
  <c r="BO4" i="1" s="1"/>
  <c r="BP4" i="1" s="1"/>
  <c r="BE4" i="1"/>
  <c r="BB4" i="1"/>
  <c r="BF4" i="1" s="1"/>
  <c r="CO3" i="1"/>
  <c r="CL3" i="1"/>
  <c r="CM3" i="1" s="1"/>
  <c r="CG3" i="1"/>
  <c r="CD3" i="1"/>
  <c r="CA3" i="1"/>
  <c r="BY3" i="1"/>
  <c r="BW3" i="1"/>
  <c r="BU3" i="1"/>
  <c r="BS3" i="1"/>
  <c r="CH3" i="1" s="1"/>
  <c r="BM3" i="1"/>
  <c r="BN3" i="1" s="1"/>
  <c r="BO3" i="1" s="1"/>
  <c r="BP3" i="1" s="1"/>
  <c r="BJ3" i="1"/>
  <c r="BH3" i="1"/>
  <c r="BE3" i="1"/>
  <c r="BF3" i="1" s="1"/>
  <c r="CI3" i="1" s="1"/>
  <c r="CJ3" i="1" s="1"/>
  <c r="BB3" i="1"/>
  <c r="CL2" i="1"/>
  <c r="CO2" i="1" s="1"/>
  <c r="CG2" i="1"/>
  <c r="CD2" i="1"/>
  <c r="CA2" i="1"/>
  <c r="BY2" i="1"/>
  <c r="BW2" i="1"/>
  <c r="CH2" i="1" s="1"/>
  <c r="BU2" i="1"/>
  <c r="BS2" i="1"/>
  <c r="BM2" i="1"/>
  <c r="BJ2" i="1"/>
  <c r="BH2" i="1"/>
  <c r="BN2" i="1" s="1"/>
  <c r="BO2" i="1" s="1"/>
  <c r="BP2" i="1" s="1"/>
  <c r="BE2" i="1"/>
  <c r="BB2" i="1"/>
  <c r="BF2" i="1" s="1"/>
  <c r="U5" i="1"/>
  <c r="U3" i="1"/>
  <c r="AA4" i="1"/>
  <c r="AA2" i="1"/>
  <c r="U4" i="1"/>
  <c r="U2" i="1"/>
  <c r="AA5" i="1"/>
  <c r="AA3" i="1"/>
  <c r="CI2" i="1" l="1"/>
  <c r="CJ2" i="1" s="1"/>
  <c r="CI4" i="1"/>
  <c r="CJ4" i="1" s="1"/>
  <c r="CM2" i="1"/>
  <c r="CM4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X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Z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BB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BE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BF1" authorId="0" shapeId="0">
      <text>
        <r>
          <rPr>
            <sz val="11"/>
            <rFont val="Calibri"/>
            <family val="2"/>
          </rPr>
          <t>[Factory FCA Cost $]+[Ocean Freight per Item $]+[Duty per Item $]</t>
        </r>
      </text>
    </comment>
    <comment ref="BH1" authorId="0" shapeId="0">
      <text>
        <r>
          <rPr>
            <sz val="11"/>
            <rFont val="Calibri"/>
            <family val="2"/>
          </rPr>
          <t>[JLA FOB Country Original Price]*[DA %]</t>
        </r>
      </text>
    </comment>
    <comment ref="BJ1" authorId="0" shapeId="0">
      <text>
        <r>
          <rPr>
            <sz val="11"/>
            <rFont val="Calibri"/>
            <family val="2"/>
          </rPr>
          <t>[JLA FOB Country Original Price]*[Royalty %]</t>
        </r>
      </text>
    </comment>
    <comment ref="BM1" authorId="0" shapeId="0">
      <text>
        <r>
          <rPr>
            <sz val="11"/>
            <rFont val="Calibri"/>
            <family val="2"/>
          </rPr>
          <t>[JLA FOB Country Original Price]*[Load 1 %]</t>
        </r>
      </text>
    </comment>
    <comment ref="BN1" authorId="0" shapeId="0">
      <text>
        <r>
          <rPr>
            <sz val="11"/>
            <rFont val="Calibri"/>
            <family val="2"/>
          </rPr>
          <t>[DA $]+[Licensed Royalty $]+[Load 1 $]</t>
        </r>
      </text>
    </comment>
    <comment ref="BO1" authorId="0" shapeId="0">
      <text>
        <r>
          <rPr>
            <sz val="11"/>
            <rFont val="Calibri"/>
            <family val="2"/>
          </rPr>
          <t>[Factory Cost $]+[Total DI Loads $]</t>
        </r>
      </text>
    </comment>
    <comment ref="BP1" authorId="0" shapeId="0">
      <text>
        <r>
          <rPr>
            <sz val="11"/>
            <rFont val="Calibri"/>
            <family val="2"/>
          </rPr>
          <t>([JLA FOB Country of Origin Price ]-[Factory Cost w/ DI Load $])/[JLA FOB Country of Origin Price ]</t>
        </r>
      </text>
    </comment>
    <comment ref="BS1" authorId="0" shapeId="0">
      <text>
        <r>
          <rPr>
            <sz val="11"/>
            <rFont val="Calibri"/>
            <family val="2"/>
          </rPr>
          <t>[JLA FOB Warehouse Price]*[DA %]</t>
        </r>
      </text>
    </comment>
    <comment ref="BU1" authorId="0" shapeId="0">
      <text>
        <r>
          <rPr>
            <sz val="11"/>
            <rFont val="Calibri"/>
            <family val="2"/>
          </rPr>
          <t>[JLA FOB Warehouse Price]*[Royalty %]</t>
        </r>
      </text>
    </comment>
    <comment ref="BW1" authorId="0" shapeId="0">
      <text>
        <r>
          <rPr>
            <sz val="11"/>
            <rFont val="Calibri"/>
            <family val="2"/>
          </rPr>
          <t>[JLA FOB Warehouse Price]*[General Load %]</t>
        </r>
      </text>
    </comment>
    <comment ref="BY1" authorId="0" shapeId="0">
      <text>
        <r>
          <rPr>
            <sz val="11"/>
            <rFont val="Calibri"/>
            <family val="2"/>
          </rPr>
          <t>[JLA FOB Warehouse Price]*[Rebate %]</t>
        </r>
      </text>
    </comment>
    <comment ref="CA1" authorId="0" shapeId="0">
      <text>
        <r>
          <rPr>
            <sz val="11"/>
            <rFont val="Calibri"/>
            <family val="2"/>
          </rPr>
          <t>[JLA FOB Warehouse Price]*[Warehouse Charge %]</t>
        </r>
      </text>
    </comment>
    <comment ref="CD1" authorId="0" shapeId="0">
      <text>
        <r>
          <rPr>
            <sz val="11"/>
            <rFont val="Calibri"/>
            <family val="2"/>
          </rPr>
          <t>[JLA FOB Warehouse Price]*[Load 2 %]</t>
        </r>
      </text>
    </comment>
    <comment ref="CG1" authorId="0" shapeId="0">
      <text>
        <r>
          <rPr>
            <sz val="11"/>
            <rFont val="Calibri"/>
            <family val="2"/>
          </rPr>
          <t>[JLA FOB Warehouse Price]*[Load 3 %]</t>
        </r>
      </text>
    </comment>
    <comment ref="CH1" authorId="0" shapeId="0">
      <text>
        <r>
          <rPr>
            <sz val="11"/>
            <rFont val="Calibri"/>
            <family val="2"/>
          </rPr>
          <t>[DA $]+[Royalty $]+[General Load $]+[Rebate/Co-op $]+[Load 1 $]+[Load 2 $]+[Load 3 $]</t>
        </r>
      </text>
    </comment>
    <comment ref="CI1" authorId="0" shapeId="0">
      <text>
        <r>
          <rPr>
            <sz val="11"/>
            <rFont val="Calibri"/>
            <family val="2"/>
          </rPr>
          <t>[LDP Cost $]+[Testing Fee per Item]+[Total Load $]</t>
        </r>
      </text>
    </comment>
    <comment ref="CJ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CL1" authorId="0" shapeId="0">
      <text>
        <r>
          <rPr>
            <sz val="11"/>
            <rFont val="Calibri"/>
            <family val="2"/>
          </rPr>
          <t>[JLA FOB Warehouse Price]*1.05</t>
        </r>
      </text>
    </comment>
    <comment ref="CM1" authorId="0" shapeId="0">
      <text>
        <r>
          <rPr>
            <sz val="11"/>
            <rFont val="Calibri"/>
            <family val="2"/>
          </rPr>
          <t>[Ecom Standard Dropship Price]/0.75</t>
        </r>
      </text>
    </comment>
    <comment ref="CO1" authorId="0" shapeId="0">
      <text>
        <r>
          <rPr>
            <sz val="11"/>
            <rFont val="Calibri"/>
            <family val="2"/>
          </rPr>
          <t>([Suggested Retail Price]-[JLA POE Price])/[Suggested Retail Price]</t>
        </r>
      </text>
    </comment>
  </commentList>
</comments>
</file>

<file path=xl/sharedStrings.xml><?xml version="1.0" encoding="utf-8"?>
<sst xmlns="http://schemas.openxmlformats.org/spreadsheetml/2006/main" count="186" uniqueCount="144">
  <si>
    <t>Item No.</t>
  </si>
  <si>
    <t>Description-Short</t>
  </si>
  <si>
    <t>Licensor</t>
  </si>
  <si>
    <t>Brand</t>
  </si>
  <si>
    <t>Product Category</t>
  </si>
  <si>
    <t>Color</t>
  </si>
  <si>
    <t>Trim</t>
  </si>
  <si>
    <t>Package Type</t>
  </si>
  <si>
    <t>Piece</t>
  </si>
  <si>
    <t>Material-Short</t>
  </si>
  <si>
    <t>Line No.</t>
  </si>
  <si>
    <t>Photo</t>
  </si>
  <si>
    <t>Program Name</t>
  </si>
  <si>
    <t>UPC</t>
  </si>
  <si>
    <t>Design No.</t>
  </si>
  <si>
    <t>Martha Stewart Lifestyle</t>
  </si>
  <si>
    <t>Pattern Name Tier 1</t>
  </si>
  <si>
    <t>Pattern Name Tier 2</t>
  </si>
  <si>
    <t>Pattern Name Tier 3</t>
  </si>
  <si>
    <t>Item Description</t>
  </si>
  <si>
    <t>Overall size (W x D x H in inch)</t>
  </si>
  <si>
    <t>Fabric Composition</t>
  </si>
  <si>
    <t>Main Material (Species of wood, ect.)</t>
  </si>
  <si>
    <t>Foam Construction</t>
  </si>
  <si>
    <t>material</t>
  </si>
  <si>
    <t>Fabric Name &amp; Code</t>
  </si>
  <si>
    <t>Wood/Metal Finish</t>
  </si>
  <si>
    <t>Construction</t>
  </si>
  <si>
    <t>Trim Color (Nailhead/Kickplate Color)</t>
  </si>
  <si>
    <t>Unit of Measure</t>
  </si>
  <si>
    <t>Packaging Standard</t>
  </si>
  <si>
    <t>Factory Name</t>
  </si>
  <si>
    <t>FOB Port</t>
  </si>
  <si>
    <t>MOQ</t>
  </si>
  <si>
    <t>Fabric Usage (M)</t>
  </si>
  <si>
    <t>Factory FOB Cost $</t>
    <phoneticPr fontId="9" type="noConversion"/>
  </si>
  <si>
    <t>UCCPM Price</t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</si>
  <si>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</si>
  <si>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</si>
  <si>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</si>
  <si>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</si>
  <si>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</si>
  <si>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</si>
  <si>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Carton Gross Weight (kg)</t>
  </si>
  <si>
    <t>Carton Size L (cm)</t>
  </si>
  <si>
    <t>Carton Size W (cm)</t>
  </si>
  <si>
    <t>Carton Size H (cm)</t>
  </si>
  <si>
    <t>Carton Size SH (cm)</t>
  </si>
  <si>
    <t>Girth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</si>
  <si>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</si>
  <si>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</si>
  <si>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</si>
  <si>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</si>
  <si>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</si>
  <si>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</si>
  <si>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</si>
  <si>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</si>
  <si>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</si>
  <si>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</si>
  <si>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DI DA %</t>
  </si>
  <si>
    <t>DI DA $</t>
  </si>
  <si>
    <t>DI Licensed Brand Royalty %</t>
  </si>
  <si>
    <t>DI Licensed Brand Royalty $</t>
  </si>
  <si>
    <t>Load 1</t>
  </si>
  <si>
    <t>Load 1 %</t>
  </si>
  <si>
    <t>Load 1 $</t>
  </si>
  <si>
    <t>DI Total Load $</t>
  </si>
  <si>
    <t>Factory Cost with DI Load $</t>
  </si>
  <si>
    <t>DI MU%</t>
  </si>
  <si>
    <t xml:space="preserve">JLA FOB Country of Origin Price </t>
  </si>
  <si>
    <t>DA %</t>
  </si>
  <si>
    <t>DA $</t>
  </si>
  <si>
    <t>Licensed Brand Royalty %</t>
  </si>
  <si>
    <t>Licensed Brand Royalty $</t>
  </si>
  <si>
    <t>General Load %</t>
  </si>
  <si>
    <t>General Load $</t>
  </si>
  <si>
    <t>Rebate/Co-op %</t>
  </si>
  <si>
    <t>Rebate/Co-op $</t>
  </si>
  <si>
    <t>Warehouse Charge %</t>
  </si>
  <si>
    <t>Warehouse Charge $</t>
  </si>
  <si>
    <t>Load 2</t>
  </si>
  <si>
    <t>Load 2 %</t>
  </si>
  <si>
    <t>Load 2 $</t>
  </si>
  <si>
    <t>Load 3</t>
  </si>
  <si>
    <t>Load 3 %</t>
  </si>
  <si>
    <t>Load 3 $</t>
  </si>
  <si>
    <t>Total Load $</t>
  </si>
  <si>
    <t xml:space="preserve">	LDP Cost with Load $</t>
  </si>
  <si>
    <t>JLA LDP MU%</t>
  </si>
  <si>
    <t>JLA FOB US Warehouse Price</t>
  </si>
  <si>
    <t>Ecom Standard Dropship Price</t>
  </si>
  <si>
    <t xml:space="preserve">Olliix Standard Price </t>
  </si>
  <si>
    <t>Suggested Retail Price</t>
  </si>
  <si>
    <t>Retail Markup %</t>
  </si>
  <si>
    <t>Merchant/Designer Target Retail</t>
  </si>
  <si>
    <t>JLA MP Aidan C2</t>
    <phoneticPr fontId="9" type="noConversion"/>
  </si>
  <si>
    <t>F25C2S026C2</t>
    <phoneticPr fontId="9" type="noConversion"/>
  </si>
  <si>
    <t>Madison Park</t>
    <phoneticPr fontId="9" type="noConversion"/>
  </si>
  <si>
    <t xml:space="preserve">Aidan </t>
    <phoneticPr fontId="9" type="noConversion"/>
  </si>
  <si>
    <t>Jetta</t>
    <phoneticPr fontId="9" type="noConversion"/>
  </si>
  <si>
    <t>Zak</t>
    <phoneticPr fontId="9" type="noConversion"/>
  </si>
  <si>
    <t>Push Back Recliner</t>
    <phoneticPr fontId="9" type="noConversion"/>
  </si>
  <si>
    <t>Push-back Recliner</t>
    <phoneticPr fontId="9" type="noConversion"/>
  </si>
  <si>
    <t>MOTION</t>
  </si>
  <si>
    <t>32.25"W x 38"D x 40.5"H</t>
    <phoneticPr fontId="9" type="noConversion"/>
  </si>
  <si>
    <t>Rubber wood legs + foam + fabric</t>
    <phoneticPr fontId="9" type="noConversion"/>
  </si>
  <si>
    <t>Solid wood, upholstery</t>
    <phoneticPr fontId="9" type="noConversion"/>
  </si>
  <si>
    <t xml:space="preserve"> EJ2022-6 Kendal Caramel</t>
    <phoneticPr fontId="9" type="noConversion"/>
  </si>
  <si>
    <t>W48 Dark Coffee</t>
    <phoneticPr fontId="9" type="noConversion"/>
  </si>
  <si>
    <t>Assembly Required</t>
  </si>
  <si>
    <t>Bronze Nails</t>
    <phoneticPr fontId="9" type="noConversion"/>
  </si>
  <si>
    <t>ISTA 3A</t>
  </si>
  <si>
    <t>Normal</t>
  </si>
  <si>
    <t>CHANGFENG COMPANY LIMITED</t>
    <phoneticPr fontId="9" type="noConversion"/>
  </si>
  <si>
    <t>Ho Chi Minh,Vietnam</t>
  </si>
  <si>
    <t>9401.61.4011</t>
    <phoneticPr fontId="9" type="noConversion"/>
  </si>
  <si>
    <t>Comm</t>
  </si>
  <si>
    <t>JLA MP Marena C2</t>
    <phoneticPr fontId="9" type="noConversion"/>
  </si>
  <si>
    <t>F25C2C022</t>
    <phoneticPr fontId="9" type="noConversion"/>
  </si>
  <si>
    <t>Madison Park</t>
    <phoneticPr fontId="9" type="noConversion"/>
  </si>
  <si>
    <t>Marena</t>
    <phoneticPr fontId="9" type="noConversion"/>
  </si>
  <si>
    <t>Push Back Recliner</t>
    <phoneticPr fontId="9" type="noConversion"/>
  </si>
  <si>
    <t>Push-back Recliner</t>
    <phoneticPr fontId="9" type="noConversion"/>
  </si>
  <si>
    <t>32”W x 32”D x 37.5”H</t>
    <phoneticPr fontId="9" type="noConversion"/>
  </si>
  <si>
    <t>Solid wood+ plywood+ upholstery+ Metal Mechanism</t>
    <phoneticPr fontId="9" type="noConversion"/>
  </si>
  <si>
    <t>seat and back foam:2550 ; outside foam:1870</t>
    <phoneticPr fontId="9" type="noConversion"/>
  </si>
  <si>
    <t>Solid wood, Plywood</t>
    <phoneticPr fontId="9" type="noConversion"/>
  </si>
  <si>
    <t xml:space="preserve">Factory Fabric #2025-1/ 2025-14/ 2025-18 </t>
    <phoneticPr fontId="9" type="noConversion"/>
  </si>
  <si>
    <t>W48 Dark Coffee</t>
    <phoneticPr fontId="9" type="noConversion"/>
  </si>
  <si>
    <t>LONG WEALTH WOOD VIET NAM CO., LTD</t>
    <phoneticPr fontId="9" type="noConversion"/>
  </si>
  <si>
    <t>JLA MS August B8</t>
    <phoneticPr fontId="9" type="noConversion"/>
  </si>
  <si>
    <t xml:space="preserve"> F24B8S019 </t>
    <phoneticPr fontId="9" type="noConversion"/>
  </si>
  <si>
    <t>Martha Stewart</t>
  </si>
  <si>
    <t xml:space="preserve">August </t>
    <phoneticPr fontId="9" type="noConversion"/>
  </si>
  <si>
    <t xml:space="preserve">Counter Stool </t>
    <phoneticPr fontId="9" type="noConversion"/>
  </si>
  <si>
    <t>BAR STOOL</t>
  </si>
  <si>
    <t>21"W x 19.75"D x 38"H</t>
    <phoneticPr fontId="9" type="noConversion"/>
  </si>
  <si>
    <t>Plywood, upholstery, metal</t>
    <phoneticPr fontId="9" type="noConversion"/>
  </si>
  <si>
    <t>AF2550 for seat, AF1870 for back</t>
    <phoneticPr fontId="9" type="noConversion"/>
  </si>
  <si>
    <t>Plywood, upholstery</t>
    <phoneticPr fontId="9" type="noConversion"/>
  </si>
  <si>
    <t xml:space="preserve"> EJ2022-6 Kendal Caramel</t>
    <phoneticPr fontId="9" type="noConversion"/>
  </si>
  <si>
    <t>Metal Finish: Antique Gold (same as for MP104-1238 Bryce)</t>
    <phoneticPr fontId="9" type="noConversion"/>
  </si>
  <si>
    <t>HONG MEI VN CO., LTD</t>
    <phoneticPr fontId="9" type="noConversion"/>
  </si>
  <si>
    <t>9092-15 Zeus Pearl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</si>
</sst>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0" formatCode="[$￥-804]#,##0.00"/>
    <numFmt numFmtId="181" formatCode="_(&quot;$&quot;* #,##0.00_);_(&quot;$&quot;* \(#,##0.00\);_(&quot;$&quot;* &quot;-&quot;??_);_(@_)"/>
    <numFmt numFmtId="183" formatCode="0.00_);[Red]\(0.00\)"/>
    <numFmt numFmtId="185" formatCode="0_);[Red]\(0\)"/>
    <numFmt numFmtId="186" formatCode="0.0"/>
    <numFmt numFmtId="187" formatCode="&quot;$&quot;#,##0.00"/>
    <numFmt numFmtId="188" formatCode="0.000"/>
    <numFmt numFmtId="189" formatCode="0.0%"/>
    <numFmt numFmtId="190" formatCode="0.00_ "/>
    <numFmt numFmtId="191" formatCode="\$#,##0.00;\-\$#,##0.00"/>
  </numFmts>
  <fonts count="16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sz val="10.5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8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</font>
    <font>
      <b/>
      <sz val="12"/>
      <color rgb="FFFF0000"/>
      <name val="Calibri"/>
      <family val="2"/>
    </font>
    <font>
      <b/>
      <sz val="10.5"/>
      <color rgb="FFFF0000"/>
      <name val="Calibri"/>
      <family val="2"/>
    </font>
    <font>
      <b/>
      <sz val="13"/>
      <color rgb="FFFF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theme="9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0" fontId="4" fillId="0" borderId="0"/>
    <xf numFmtId="0" fontId="1" fillId="0" borderId="0"/>
    <xf numFmtId="181" fontId="2" fillId="0" borderId="0" applyFont="0" applyFill="0" applyBorder="0" applyAlignment="0" applyProtection="0"/>
    <xf numFmtId="179" fontId="4" fillId="0" borderId="0">
      <alignment vertical="top"/>
    </xf>
  </cellStyleXfs>
  <cellXfs count="73">
    <xf numFmtId="0" fontId="0" fillId="0" borderId="0" xfId="0" applyNumberFormat="1" applyFont="1"/>
    <xf numFmtId="0" fontId="1" fillId="0" borderId="1" xfId="0" applyNumberFormat="1" applyFont="1" applyBorder="1"/>
    <xf numFmtId="0" fontId="7" fillId="0" borderId="1" xfId="3" applyFont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2" fontId="7" fillId="3" borderId="1" xfId="3" applyNumberFormat="1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1" fontId="7" fillId="0" borderId="1" xfId="3" applyNumberFormat="1" applyFont="1" applyBorder="1" applyAlignment="1">
      <alignment horizontal="center" vertical="center" wrapText="1"/>
    </xf>
    <xf numFmtId="186" fontId="7" fillId="0" borderId="2" xfId="3" applyNumberFormat="1" applyFont="1" applyBorder="1" applyAlignment="1">
      <alignment horizontal="center" vertical="center" wrapText="1"/>
    </xf>
    <xf numFmtId="187" fontId="7" fillId="4" borderId="2" xfId="3" applyNumberFormat="1" applyFont="1" applyFill="1" applyBorder="1" applyAlignment="1">
      <alignment horizontal="center" vertical="center" wrapText="1"/>
    </xf>
    <xf numFmtId="187" fontId="7" fillId="5" borderId="1" xfId="3" applyNumberFormat="1" applyFont="1" applyFill="1" applyBorder="1" applyAlignment="1">
      <alignment horizontal="center" vertical="center" wrapText="1"/>
    </xf>
    <xf numFmtId="2" fontId="8" fillId="0" borderId="1" xfId="3" applyNumberFormat="1" applyFont="1" applyBorder="1" applyAlignment="1">
      <alignment horizontal="center" vertical="center" wrapText="1"/>
    </xf>
    <xf numFmtId="2" fontId="7" fillId="0" borderId="1" xfId="3" applyNumberFormat="1" applyFont="1" applyBorder="1" applyAlignment="1">
      <alignment horizontal="center" vertical="center" wrapText="1"/>
    </xf>
    <xf numFmtId="186" fontId="7" fillId="0" borderId="1" xfId="3" applyNumberFormat="1" applyFont="1" applyBorder="1" applyAlignment="1">
      <alignment horizontal="center" vertical="center" wrapText="1"/>
    </xf>
    <xf numFmtId="2" fontId="10" fillId="0" borderId="1" xfId="4" applyNumberFormat="1" applyFont="1" applyBorder="1" applyAlignment="1">
      <alignment horizontal="center" vertical="center" wrapText="1"/>
    </xf>
    <xf numFmtId="186" fontId="10" fillId="0" borderId="1" xfId="4" applyNumberFormat="1" applyFont="1" applyBorder="1" applyAlignment="1">
      <alignment horizontal="center" vertical="center" wrapText="1"/>
    </xf>
    <xf numFmtId="1" fontId="10" fillId="0" borderId="1" xfId="4" applyNumberFormat="1" applyFont="1" applyBorder="1" applyAlignment="1">
      <alignment horizontal="center" vertical="center" wrapText="1"/>
    </xf>
    <xf numFmtId="185" fontId="7" fillId="0" borderId="1" xfId="3" applyNumberFormat="1" applyFont="1" applyBorder="1" applyAlignment="1">
      <alignment horizontal="center" vertical="center" wrapText="1"/>
    </xf>
    <xf numFmtId="188" fontId="10" fillId="0" borderId="1" xfId="4" applyNumberFormat="1" applyFont="1" applyBorder="1" applyAlignment="1">
      <alignment horizontal="center" vertical="center" wrapText="1"/>
    </xf>
    <xf numFmtId="2" fontId="11" fillId="0" borderId="1" xfId="4" applyNumberFormat="1" applyFont="1" applyBorder="1" applyAlignment="1">
      <alignment horizontal="center" vertical="center" wrapText="1"/>
    </xf>
    <xf numFmtId="187" fontId="10" fillId="0" borderId="1" xfId="4" applyNumberFormat="1" applyFont="1" applyBorder="1" applyAlignment="1">
      <alignment horizontal="center" vertical="center" wrapText="1"/>
    </xf>
    <xf numFmtId="10" fontId="7" fillId="0" borderId="1" xfId="3" applyNumberFormat="1" applyFont="1" applyBorder="1" applyAlignment="1">
      <alignment horizontal="center" vertical="center" wrapText="1"/>
    </xf>
    <xf numFmtId="187" fontId="10" fillId="3" borderId="1" xfId="4" applyNumberFormat="1" applyFont="1" applyFill="1" applyBorder="1" applyAlignment="1">
      <alignment horizontal="center" vertical="center" wrapText="1"/>
    </xf>
    <xf numFmtId="187" fontId="11" fillId="0" borderId="1" xfId="4" applyNumberFormat="1" applyFont="1" applyBorder="1" applyAlignment="1">
      <alignment horizontal="center" vertical="center" wrapText="1"/>
    </xf>
    <xf numFmtId="9" fontId="10" fillId="6" borderId="1" xfId="4" applyNumberFormat="1" applyFont="1" applyFill="1" applyBorder="1" applyAlignment="1">
      <alignment horizontal="center" vertical="center" wrapText="1"/>
    </xf>
    <xf numFmtId="10" fontId="11" fillId="7" borderId="1" xfId="4" applyNumberFormat="1" applyFont="1" applyFill="1" applyBorder="1" applyAlignment="1">
      <alignment horizontal="center" vertical="center" wrapText="1"/>
    </xf>
    <xf numFmtId="187" fontId="10" fillId="8" borderId="1" xfId="4" applyNumberFormat="1" applyFont="1" applyFill="1" applyBorder="1" applyAlignment="1">
      <alignment horizontal="center" vertical="center" wrapText="1"/>
    </xf>
    <xf numFmtId="189" fontId="10" fillId="8" borderId="1" xfId="4" applyNumberFormat="1" applyFont="1" applyFill="1" applyBorder="1" applyAlignment="1">
      <alignment horizontal="center" vertical="center" wrapText="1"/>
    </xf>
    <xf numFmtId="10" fontId="11" fillId="9" borderId="1" xfId="4" applyNumberFormat="1" applyFont="1" applyFill="1" applyBorder="1" applyAlignment="1">
      <alignment horizontal="center" vertical="center" wrapText="1"/>
    </xf>
    <xf numFmtId="187" fontId="7" fillId="8" borderId="1" xfId="3" applyNumberFormat="1" applyFont="1" applyFill="1" applyBorder="1" applyAlignment="1">
      <alignment horizontal="center" vertical="center" wrapText="1"/>
    </xf>
    <xf numFmtId="187" fontId="7" fillId="10" borderId="1" xfId="3" applyNumberFormat="1" applyFont="1" applyFill="1" applyBorder="1" applyAlignment="1">
      <alignment horizontal="center" vertical="center" wrapText="1"/>
    </xf>
    <xf numFmtId="0" fontId="2" fillId="0" borderId="0" xfId="3" applyAlignment="1">
      <alignment horizontal="center" vertical="center" wrapText="1"/>
    </xf>
    <xf numFmtId="177" fontId="1" fillId="0" borderId="0" xfId="8" applyAlignment="1" applyProtection="1">
      <alignment horizontal="center" vertical="center"/>
      <protection locked="0"/>
    </xf>
    <xf numFmtId="0" fontId="2" fillId="0" borderId="1" xfId="3" applyBorder="1" applyAlignment="1">
      <alignment horizontal="center" vertical="center" wrapText="1"/>
    </xf>
    <xf numFmtId="177" fontId="2" fillId="0" borderId="1" xfId="3" applyNumberFormat="1" applyBorder="1" applyAlignment="1">
      <alignment horizontal="center" vertical="center" wrapText="1"/>
    </xf>
    <xf numFmtId="0" fontId="2" fillId="11" borderId="1" xfId="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9" applyNumberFormat="1" applyFont="1" applyBorder="1" applyAlignment="1" applyProtection="1">
      <alignment horizontal="center" vertical="center" wrapText="1"/>
      <protection locked="0"/>
    </xf>
    <xf numFmtId="38" fontId="2" fillId="0" borderId="1" xfId="3" applyNumberFormat="1" applyBorder="1" applyAlignment="1">
      <alignment horizontal="center" vertical="center" wrapText="1"/>
    </xf>
    <xf numFmtId="0" fontId="2" fillId="0" borderId="3" xfId="3" applyBorder="1" applyAlignment="1">
      <alignment horizontal="center" vertical="center" wrapText="1"/>
    </xf>
    <xf numFmtId="2" fontId="2" fillId="12" borderId="1" xfId="3" applyNumberFormat="1" applyFill="1" applyBorder="1" applyAlignment="1">
      <alignment horizontal="center" vertical="center" wrapText="1"/>
    </xf>
    <xf numFmtId="0" fontId="2" fillId="11" borderId="1" xfId="3" applyFill="1" applyBorder="1" applyAlignment="1">
      <alignment horizontal="center" vertical="center" wrapText="1"/>
    </xf>
    <xf numFmtId="0" fontId="2" fillId="0" borderId="1" xfId="5" applyFont="1" applyBorder="1" applyAlignment="1" applyProtection="1">
      <alignment horizontal="center" vertical="center" wrapText="1"/>
      <protection locked="0"/>
    </xf>
    <xf numFmtId="1" fontId="2" fillId="0" borderId="1" xfId="3" applyNumberFormat="1" applyBorder="1" applyAlignment="1">
      <alignment horizontal="center" vertical="center" wrapText="1"/>
    </xf>
    <xf numFmtId="190" fontId="2" fillId="0" borderId="1" xfId="3" applyNumberFormat="1" applyBorder="1" applyAlignment="1">
      <alignment horizontal="center" vertical="center" wrapText="1"/>
    </xf>
    <xf numFmtId="187" fontId="12" fillId="11" borderId="1" xfId="3" applyNumberFormat="1" applyFont="1" applyFill="1" applyBorder="1" applyAlignment="1">
      <alignment horizontal="center" vertical="center" wrapText="1"/>
    </xf>
    <xf numFmtId="187" fontId="2" fillId="0" borderId="1" xfId="3" applyNumberFormat="1" applyBorder="1" applyAlignment="1">
      <alignment horizontal="center" vertical="center" wrapText="1"/>
    </xf>
    <xf numFmtId="2" fontId="2" fillId="0" borderId="1" xfId="3" applyNumberFormat="1" applyBorder="1" applyAlignment="1">
      <alignment horizontal="center" vertical="center" wrapText="1"/>
    </xf>
    <xf numFmtId="186" fontId="12" fillId="13" borderId="1" xfId="10" applyNumberFormat="1" applyFont="1" applyFill="1" applyBorder="1" applyAlignment="1" applyProtection="1">
      <alignment horizontal="center" vertical="center" wrapText="1"/>
      <protection locked="0"/>
    </xf>
    <xf numFmtId="186" fontId="2" fillId="12" borderId="1" xfId="3" applyNumberFormat="1" applyFill="1" applyBorder="1" applyAlignment="1">
      <alignment horizontal="center" vertical="center" wrapText="1"/>
    </xf>
    <xf numFmtId="1" fontId="0" fillId="12" borderId="1" xfId="0" applyNumberFormat="1" applyFill="1" applyBorder="1" applyAlignment="1">
      <alignment horizontal="center" vertical="center" wrapText="1"/>
    </xf>
    <xf numFmtId="185" fontId="2" fillId="0" borderId="1" xfId="3" applyNumberFormat="1" applyBorder="1" applyAlignment="1">
      <alignment horizontal="center" vertical="center" wrapText="1"/>
    </xf>
    <xf numFmtId="188" fontId="2" fillId="12" borderId="1" xfId="3" applyNumberFormat="1" applyFill="1" applyBorder="1" applyAlignment="1">
      <alignment horizontal="center" vertical="center" wrapText="1"/>
    </xf>
    <xf numFmtId="1" fontId="2" fillId="12" borderId="1" xfId="3" applyNumberFormat="1" applyFill="1" applyBorder="1" applyAlignment="1">
      <alignment horizontal="center" vertical="center" wrapText="1"/>
    </xf>
    <xf numFmtId="3" fontId="2" fillId="0" borderId="1" xfId="3" applyNumberFormat="1" applyBorder="1" applyAlignment="1">
      <alignment horizontal="center" vertical="center" wrapText="1"/>
    </xf>
    <xf numFmtId="187" fontId="2" fillId="12" borderId="1" xfId="3" applyNumberFormat="1" applyFill="1" applyBorder="1" applyAlignment="1">
      <alignment horizontal="center" vertical="center" wrapText="1"/>
    </xf>
    <xf numFmtId="189" fontId="2" fillId="0" borderId="1" xfId="3" applyNumberFormat="1" applyBorder="1" applyAlignment="1">
      <alignment horizontal="center" vertical="center" wrapText="1"/>
    </xf>
    <xf numFmtId="10" fontId="2" fillId="0" borderId="1" xfId="3" applyNumberFormat="1" applyBorder="1" applyAlignment="1">
      <alignment horizontal="center" vertical="center" wrapText="1"/>
    </xf>
    <xf numFmtId="187" fontId="2" fillId="0" borderId="1" xfId="3" applyNumberFormat="1" applyBorder="1" applyAlignment="1">
      <alignment horizontal="center" vertical="center"/>
    </xf>
    <xf numFmtId="9" fontId="0" fillId="12" borderId="1" xfId="7" applyFont="1" applyFill="1" applyBorder="1" applyAlignment="1">
      <alignment horizontal="center" vertical="center" wrapText="1"/>
    </xf>
    <xf numFmtId="187" fontId="2" fillId="7" borderId="1" xfId="3" applyNumberFormat="1" applyFill="1" applyBorder="1" applyAlignment="1">
      <alignment horizontal="center" vertical="center" wrapText="1"/>
    </xf>
    <xf numFmtId="189" fontId="0" fillId="12" borderId="1" xfId="7" applyNumberFormat="1" applyFont="1" applyFill="1" applyBorder="1" applyAlignment="1">
      <alignment horizontal="center" vertical="center" wrapText="1"/>
    </xf>
    <xf numFmtId="187" fontId="2" fillId="14" borderId="1" xfId="3" applyNumberFormat="1" applyFill="1" applyBorder="1" applyAlignment="1">
      <alignment horizontal="center" vertical="center" wrapText="1"/>
    </xf>
    <xf numFmtId="191" fontId="2" fillId="14" borderId="1" xfId="3" applyNumberFormat="1" applyFill="1" applyBorder="1" applyAlignment="1">
      <alignment horizontal="center" vertical="center" wrapText="1"/>
    </xf>
    <xf numFmtId="177" fontId="1" fillId="0" borderId="0" xfId="8" applyAlignment="1" applyProtection="1">
      <alignment horizontal="center" vertical="center" wrapText="1"/>
      <protection locked="0"/>
    </xf>
    <xf numFmtId="0" fontId="6" fillId="0" borderId="1" xfId="14" applyNumberFormat="1" applyFont="1" applyBorder="1" applyAlignment="1" applyProtection="1">
      <alignment vertical="center" wrapText="1" shrinkToFit="1"/>
      <protection locked="0"/>
    </xf>
    <xf numFmtId="14" fontId="13" fillId="15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10" fontId="15" fillId="0" borderId="1" xfId="3" applyNumberFormat="1" applyFont="1" applyBorder="1" applyAlignment="1">
      <alignment horizontal="center" vertical="center" wrapText="1"/>
    </xf>
    <xf numFmtId="183" fontId="2" fillId="0" borderId="1" xfId="10" applyNumberFormat="1" applyFont="1" applyBorder="1" applyAlignment="1" applyProtection="1">
      <alignment horizontal="center" vertical="center" wrapText="1"/>
      <protection locked="0"/>
    </xf>
    <xf numFmtId="183" fontId="1" fillId="0" borderId="1" xfId="10" applyNumberFormat="1" applyFont="1" applyBorder="1" applyAlignment="1" applyProtection="1">
      <alignment horizontal="center" vertical="center" wrapText="1"/>
      <protection locked="0"/>
    </xf>
  </cellXfs>
  <cellStyles count="15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 2 86" xfId="14"/>
    <cellStyle name="Normal_ALL items_1 2" xfId="10"/>
    <cellStyle name="Percent 2" xfId="7"/>
    <cellStyle name="Style 1" xfId="12"/>
    <cellStyle name="常规" xfId="0" builtinId="0"/>
    <cellStyle name="常规 2 2" xfId="11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211594</xdr:colOff>
      <xdr:row>3</xdr:row>
      <xdr:rowOff>313401</xdr:rowOff>
    </xdr:from>
    <xdr:to>
      <xdr:col>1</xdr:col>
      <xdr:colOff>786848</xdr:colOff>
      <xdr:row>9</xdr:row>
      <xdr:rowOff>73024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84C5070-3425-48D8-9E93-7CEB4F5B7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869" y="3685251"/>
          <a:ext cx="575254" cy="902623"/>
        </a:xfrm>
        <a:prstGeom prst="rect">
          <a:avLst/>
        </a:prstGeom>
      </xdr:spPr>
    </xdr:pic>
    <xdr:clientData/>
  </xdr:twoCellAnchor>
  <xdr:twoCellAnchor editAs="oneCell">
    <xdr:from>
      <xdr:col>1</xdr:col>
      <xdr:colOff>155299</xdr:colOff>
      <xdr:row>4</xdr:row>
      <xdr:rowOff>260342</xdr:rowOff>
    </xdr:from>
    <xdr:to>
      <xdr:col>1</xdr:col>
      <xdr:colOff>759239</xdr:colOff>
      <xdr:row>10</xdr:row>
      <xdr:rowOff>4198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18A3FE59-907B-4107-8A56-B11B10C8D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1574" y="5089517"/>
          <a:ext cx="603940" cy="810656"/>
        </a:xfrm>
        <a:prstGeom prst="rect">
          <a:avLst/>
        </a:prstGeom>
      </xdr:spPr>
    </xdr:pic>
    <xdr:clientData/>
  </xdr:twoCellAnchor>
  <xdr:oneCellAnchor>
    <xdr:from>
      <xdr:col>1</xdr:col>
      <xdr:colOff>151848</xdr:colOff>
      <xdr:row>2</xdr:row>
      <xdr:rowOff>82827</xdr:rowOff>
    </xdr:from>
    <xdr:ext cx="662609" cy="781447"/>
    <xdr:pic>
      <xdr:nvPicPr>
        <xdr:cNvPr id="4" name="图片 3">
          <a:extLst>
            <a:ext uri="{FF2B5EF4-FFF2-40B4-BE49-F238E27FC236}">
              <a16:creationId xmlns:a16="http://schemas.microsoft.com/office/drawing/2014/main" xmlns="" id="{C0878D2C-1166-49E5-999E-2D24BE095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8123" y="2483127"/>
          <a:ext cx="662609" cy="781447"/>
        </a:xfrm>
        <a:prstGeom prst="rect">
          <a:avLst/>
        </a:prstGeom>
      </xdr:spPr>
    </xdr:pic>
    <xdr:clientData/>
  </xdr:oneCellAnchor>
  <xdr:twoCellAnchor editAs="oneCell">
    <xdr:from>
      <xdr:col>1</xdr:col>
      <xdr:colOff>179457</xdr:colOff>
      <xdr:row>1</xdr:row>
      <xdr:rowOff>96631</xdr:rowOff>
    </xdr:from>
    <xdr:to>
      <xdr:col>1</xdr:col>
      <xdr:colOff>855870</xdr:colOff>
      <xdr:row>5</xdr:row>
      <xdr:rowOff>116042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98F161F5-3112-48D9-B678-FA65FF588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5732" y="1525381"/>
          <a:ext cx="676413" cy="7433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T5"/>
  <sheetViews>
    <sheetView tabSelected="1" topLeftCell="AH1" zoomScale="85" zoomScaleNormal="85" workbookViewId="0">
      <selection activeCell="AN4" sqref="AN4"/>
    </sheetView>
  </sheetViews>
  <sheetFormatPr defaultRowHeight="12.75" x14ac:dyDescent="0.2"/>
  <cols>
    <col min="1" max="49" width="20" style="1" customWidth="1"/>
    <col min="50" max="50" width="9.140625" style="1" customWidth="1"/>
    <col min="51" max="16384" width="9.140625" style="1"/>
  </cols>
  <sheetData>
    <row r="1" spans="1:98" s="34" customFormat="1" ht="68.25" customHeight="1" x14ac:dyDescent="0.25">
      <c r="A1" s="2" t="s">
        <v>10</v>
      </c>
      <c r="B1" s="2" t="s">
        <v>11</v>
      </c>
      <c r="C1" s="3" t="s">
        <v>12</v>
      </c>
      <c r="D1" s="3" t="s">
        <v>0</v>
      </c>
      <c r="E1" s="3" t="s">
        <v>13</v>
      </c>
      <c r="F1" s="4" t="s">
        <v>14</v>
      </c>
      <c r="G1" s="5" t="s">
        <v>3</v>
      </c>
      <c r="H1" s="5" t="s">
        <v>15</v>
      </c>
      <c r="I1" s="5" t="s">
        <v>2</v>
      </c>
      <c r="J1" s="3" t="s">
        <v>16</v>
      </c>
      <c r="K1" s="3" t="s">
        <v>17</v>
      </c>
      <c r="L1" s="3" t="s">
        <v>18</v>
      </c>
      <c r="M1" s="6" t="s">
        <v>19</v>
      </c>
      <c r="N1" s="6" t="s">
        <v>1</v>
      </c>
      <c r="O1" s="7" t="s">
        <v>4</v>
      </c>
      <c r="P1" s="8" t="s">
        <v>20</v>
      </c>
      <c r="Q1" s="6" t="s">
        <v>5</v>
      </c>
      <c r="R1" s="5" t="s">
        <v>21</v>
      </c>
      <c r="S1" s="5" t="s">
        <v>22</v>
      </c>
      <c r="T1" s="5" t="s">
        <v>23</v>
      </c>
      <c r="U1" s="8" t="s">
        <v>24</v>
      </c>
      <c r="V1" s="6" t="s">
        <v>9</v>
      </c>
      <c r="W1" s="5" t="s">
        <v>25</v>
      </c>
      <c r="X1" s="5" t="s">
        <v>26</v>
      </c>
      <c r="Y1" s="5" t="s">
        <v>27</v>
      </c>
      <c r="Z1" s="5" t="s">
        <v>28</v>
      </c>
      <c r="AA1" s="8" t="s">
        <v>6</v>
      </c>
      <c r="AB1" s="6" t="s">
        <v>29</v>
      </c>
      <c r="AC1" s="2" t="s">
        <v>30</v>
      </c>
      <c r="AD1" s="9" t="s">
        <v>7</v>
      </c>
      <c r="AE1" s="3" t="s">
        <v>31</v>
      </c>
      <c r="AF1" s="3" t="s">
        <v>32</v>
      </c>
      <c r="AG1" s="10" t="s">
        <v>33</v>
      </c>
      <c r="AH1" s="11" t="s">
        <v>34</v>
      </c>
      <c r="AI1" s="12" t="s">
        <v>35</v>
      </c>
      <c r="AJ1" s="13" t="s">
        <v>36</v>
      </c>
      <c r="AK1" s="14" t="s">
        <v>37</v>
      </c>
      <c r="AL1" s="15" t="s">
        <v>38</v>
      </c>
      <c r="AM1" s="16" t="s">
        <v>39</v>
      </c>
      <c r="AN1" s="16" t="s">
        <v>40</v>
      </c>
      <c r="AO1" s="16" t="s">
        <v>41</v>
      </c>
      <c r="AP1" s="16" t="s">
        <v>42</v>
      </c>
      <c r="AQ1" s="17" t="s">
        <v>43</v>
      </c>
      <c r="AR1" s="18" t="s">
        <v>44</v>
      </c>
      <c r="AS1" s="18" t="s">
        <v>45</v>
      </c>
      <c r="AT1" s="18" t="s">
        <v>46</v>
      </c>
      <c r="AU1" s="18" t="s">
        <v>47</v>
      </c>
      <c r="AV1" s="19" t="s">
        <v>48</v>
      </c>
      <c r="AW1" s="20" t="s">
        <v>49</v>
      </c>
      <c r="AX1" s="21" t="s">
        <v>50</v>
      </c>
      <c r="AY1" s="22" t="s">
        <v>51</v>
      </c>
      <c r="AZ1" s="19" t="s">
        <v>52</v>
      </c>
      <c r="BA1" s="2" t="s">
        <v>53</v>
      </c>
      <c r="BB1" s="23" t="s">
        <v>54</v>
      </c>
      <c r="BC1" s="2" t="s">
        <v>55</v>
      </c>
      <c r="BD1" s="24" t="s">
        <v>56</v>
      </c>
      <c r="BE1" s="25" t="s">
        <v>57</v>
      </c>
      <c r="BF1" s="23" t="s">
        <v>58</v>
      </c>
      <c r="BG1" s="24" t="s">
        <v>59</v>
      </c>
      <c r="BH1" s="23" t="s">
        <v>60</v>
      </c>
      <c r="BI1" s="24" t="s">
        <v>61</v>
      </c>
      <c r="BJ1" s="23" t="s">
        <v>62</v>
      </c>
      <c r="BK1" s="26" t="s">
        <v>63</v>
      </c>
      <c r="BL1" s="24" t="s">
        <v>64</v>
      </c>
      <c r="BM1" s="23" t="s">
        <v>65</v>
      </c>
      <c r="BN1" s="23" t="s">
        <v>66</v>
      </c>
      <c r="BO1" s="23" t="s">
        <v>67</v>
      </c>
      <c r="BP1" s="27" t="s">
        <v>68</v>
      </c>
      <c r="BQ1" s="28" t="s">
        <v>69</v>
      </c>
      <c r="BR1" s="24" t="s">
        <v>70</v>
      </c>
      <c r="BS1" s="23" t="s">
        <v>71</v>
      </c>
      <c r="BT1" s="24" t="s">
        <v>72</v>
      </c>
      <c r="BU1" s="23" t="s">
        <v>73</v>
      </c>
      <c r="BV1" s="24" t="s">
        <v>74</v>
      </c>
      <c r="BW1" s="23" t="s">
        <v>75</v>
      </c>
      <c r="BX1" s="24" t="s">
        <v>76</v>
      </c>
      <c r="BY1" s="23" t="s">
        <v>77</v>
      </c>
      <c r="BZ1" s="24" t="s">
        <v>78</v>
      </c>
      <c r="CA1" s="23" t="s">
        <v>79</v>
      </c>
      <c r="CB1" s="26" t="s">
        <v>80</v>
      </c>
      <c r="CC1" s="24" t="s">
        <v>81</v>
      </c>
      <c r="CD1" s="23" t="s">
        <v>82</v>
      </c>
      <c r="CE1" s="26" t="s">
        <v>83</v>
      </c>
      <c r="CF1" s="24" t="s">
        <v>84</v>
      </c>
      <c r="CG1" s="23" t="s">
        <v>85</v>
      </c>
      <c r="CH1" s="23" t="s">
        <v>86</v>
      </c>
      <c r="CI1" s="29" t="s">
        <v>87</v>
      </c>
      <c r="CJ1" s="30" t="s">
        <v>88</v>
      </c>
      <c r="CK1" s="31" t="s">
        <v>89</v>
      </c>
      <c r="CL1" s="29" t="s">
        <v>90</v>
      </c>
      <c r="CM1" s="29" t="s">
        <v>91</v>
      </c>
      <c r="CN1" s="32" t="s">
        <v>92</v>
      </c>
      <c r="CO1" s="29" t="s">
        <v>93</v>
      </c>
      <c r="CP1" s="33" t="s">
        <v>94</v>
      </c>
      <c r="CR1" s="35"/>
      <c r="CS1" s="35"/>
      <c r="CT1" s="35"/>
    </row>
    <row r="2" spans="1:98" s="34" customFormat="1" ht="76.5" customHeight="1" x14ac:dyDescent="0.25">
      <c r="A2" s="36">
        <v>1</v>
      </c>
      <c r="B2" s="36"/>
      <c r="C2" s="37" t="s">
        <v>95</v>
      </c>
      <c r="D2" s="36"/>
      <c r="E2" s="36"/>
      <c r="F2" s="38" t="s">
        <v>96</v>
      </c>
      <c r="G2" s="39" t="s">
        <v>97</v>
      </c>
      <c r="H2" s="36"/>
      <c r="I2" s="36"/>
      <c r="J2" s="37" t="s">
        <v>98</v>
      </c>
      <c r="K2" s="37" t="s">
        <v>99</v>
      </c>
      <c r="L2" s="37" t="s">
        <v>100</v>
      </c>
      <c r="M2" s="40" t="s">
        <v>101</v>
      </c>
      <c r="N2" s="40" t="s">
        <v>102</v>
      </c>
      <c r="O2" s="36" t="s">
        <v>103</v>
      </c>
      <c r="P2" s="41" t="s">
        <v>104</v>
      </c>
      <c r="Q2" s="36"/>
      <c r="R2" s="36"/>
      <c r="S2" s="36" t="s">
        <v>105</v>
      </c>
      <c r="T2" s="36"/>
      <c r="U2" s="42" t="e">
        <f t="shared" ref="U2:U3" ca="1" si="0">_xlfn.TEXTJOIN("; ",TRUE,R2:T2)</f>
        <v>#NAME?</v>
      </c>
      <c r="V2" s="36" t="s">
        <v>106</v>
      </c>
      <c r="W2" s="43" t="s">
        <v>107</v>
      </c>
      <c r="X2" s="43" t="s">
        <v>108</v>
      </c>
      <c r="Y2" s="44" t="s">
        <v>109</v>
      </c>
      <c r="Z2" s="36" t="s">
        <v>110</v>
      </c>
      <c r="AA2" s="42" t="e">
        <f t="shared" ref="AA2:AA5" ca="1" si="1">_xlfn.TEXTJOIN("; ",TRUE,W2,Y2,X2,Z2,H2)</f>
        <v>#NAME?</v>
      </c>
      <c r="AB2" s="36" t="s">
        <v>8</v>
      </c>
      <c r="AC2" s="36" t="s">
        <v>111</v>
      </c>
      <c r="AD2" s="36" t="s">
        <v>112</v>
      </c>
      <c r="AE2" s="36" t="s">
        <v>113</v>
      </c>
      <c r="AF2" s="36" t="s">
        <v>114</v>
      </c>
      <c r="AG2" s="45">
        <v>100</v>
      </c>
      <c r="AH2" s="46">
        <v>4.3</v>
      </c>
      <c r="AI2" s="47">
        <v>72.150000000000006</v>
      </c>
      <c r="AJ2" s="48">
        <v>72.150000000000006</v>
      </c>
      <c r="AK2" s="49"/>
      <c r="AL2" s="49"/>
      <c r="AM2" s="71">
        <v>33</v>
      </c>
      <c r="AN2" s="71">
        <v>31</v>
      </c>
      <c r="AO2" s="71">
        <v>30</v>
      </c>
      <c r="AP2" s="50"/>
      <c r="AQ2" s="42"/>
      <c r="AR2" s="51">
        <v>83.8</v>
      </c>
      <c r="AS2" s="51">
        <v>78.7</v>
      </c>
      <c r="AT2" s="51">
        <v>76.2</v>
      </c>
      <c r="AU2" s="51">
        <v>0</v>
      </c>
      <c r="AV2" s="52">
        <v>155</v>
      </c>
      <c r="AW2" s="53">
        <v>1</v>
      </c>
      <c r="AX2" s="54">
        <v>0.503</v>
      </c>
      <c r="AY2" s="49">
        <v>65</v>
      </c>
      <c r="AZ2" s="55">
        <v>144</v>
      </c>
      <c r="BA2" s="56">
        <v>4000</v>
      </c>
      <c r="BB2" s="57">
        <f t="shared" ref="BB2:BB5" si="2">IF(ISERROR(BA2/AZ2),"",BA2/AZ2)</f>
        <v>27.777777777777779</v>
      </c>
      <c r="BC2" s="37" t="s">
        <v>115</v>
      </c>
      <c r="BD2" s="58">
        <v>0.25</v>
      </c>
      <c r="BE2" s="57">
        <f t="shared" ref="BE2:BE5" si="3">IF(ISERROR(AI2*BD2),"",AI2*BD2)</f>
        <v>18.037500000000001</v>
      </c>
      <c r="BF2" s="57">
        <f t="shared" ref="BF2:BF5" si="4">IF(ISERROR(AI2+BB2+BE2),"",AI2+BB2+BE2)</f>
        <v>117.96527777777777</v>
      </c>
      <c r="BG2" s="59">
        <v>0.05</v>
      </c>
      <c r="BH2" s="57">
        <f t="shared" ref="BH2:BH5" si="5">IF(ISERROR(BQ2*BG2),"",BQ2*BG2)</f>
        <v>5.5500000000000007</v>
      </c>
      <c r="BI2" s="59">
        <v>0</v>
      </c>
      <c r="BJ2" s="57">
        <f t="shared" ref="BJ2:BJ5" si="6">IF(ISERROR(BQ2*BI2),"",BQ2*BI2)</f>
        <v>0</v>
      </c>
      <c r="BK2" s="60" t="s">
        <v>116</v>
      </c>
      <c r="BL2" s="59">
        <v>0.05</v>
      </c>
      <c r="BM2" s="57">
        <f t="shared" ref="BM2:BM5" si="7">IF(ISERROR(BQ2*BL2),"",BQ2*BL2)</f>
        <v>5.5500000000000007</v>
      </c>
      <c r="BN2" s="57">
        <f t="shared" ref="BN2:BN5" si="8">IF(ISERROR(BH2+BJ2+BM2),"",BH2+BJ2+BM2)</f>
        <v>11.100000000000001</v>
      </c>
      <c r="BO2" s="57">
        <f t="shared" ref="BO2:BO5" si="9">IF(ISERROR(AI2+BN2),"",AI2+BN2)</f>
        <v>83.25</v>
      </c>
      <c r="BP2" s="61">
        <f t="shared" ref="BP2:BP5" si="10">IF(ISERROR((BQ2-BO2)/BQ2),"",(BQ2-BO2)/BQ2)</f>
        <v>0.25</v>
      </c>
      <c r="BQ2" s="62">
        <v>111</v>
      </c>
      <c r="BR2" s="59">
        <v>0.08</v>
      </c>
      <c r="BS2" s="57">
        <f t="shared" ref="BS2:BS5" si="11">IF(ISERROR(CK2*BR2),"",CK2*BR2)</f>
        <v>22.571999999999999</v>
      </c>
      <c r="BT2" s="59">
        <v>0</v>
      </c>
      <c r="BU2" s="57">
        <f t="shared" ref="BU2:BU5" si="12">IF(ISERROR(CK2*BT2),"",CK2*BT2)</f>
        <v>0</v>
      </c>
      <c r="BV2" s="59">
        <v>0.06</v>
      </c>
      <c r="BW2" s="57">
        <f t="shared" ref="BW2:BW5" si="13">IF(ISERROR(CK2*BV2),"",CK2*BV2)</f>
        <v>16.928999999999998</v>
      </c>
      <c r="BX2" s="59">
        <v>0.05</v>
      </c>
      <c r="BY2" s="57">
        <f t="shared" ref="BY2:BY5" si="14">IF(ISERROR(CK2*BX2),"",CK2*BX2)</f>
        <v>14.1075</v>
      </c>
      <c r="BZ2" s="59">
        <v>0.1</v>
      </c>
      <c r="CA2" s="57">
        <f t="shared" ref="CA2:CA5" si="15">IF(ISERROR(CK2*BZ2),"",CK2*BZ2)</f>
        <v>28.215</v>
      </c>
      <c r="CB2" s="48"/>
      <c r="CC2" s="59"/>
      <c r="CD2" s="57">
        <f t="shared" ref="CD2:CD5" si="16">IF(ISERROR(CK2*CC2),"",CK2*CC2)</f>
        <v>0</v>
      </c>
      <c r="CE2" s="48"/>
      <c r="CF2" s="59"/>
      <c r="CG2" s="57">
        <f t="shared" ref="CG2:CG5" si="17">IF(ISERROR(CK2*CF2),"",CK2*CF2)</f>
        <v>0</v>
      </c>
      <c r="CH2" s="57">
        <f t="shared" ref="CH2:CH5" si="18">IF(ISERROR(BS2+BU2+BW2+BY2+CA2+CD2+CG2),"",BS2+BU2+BW2+BY2+CA2+CD2+CG2)</f>
        <v>81.823499999999996</v>
      </c>
      <c r="CI2" s="57">
        <f t="shared" ref="CI2:CI5" si="19">IF(ISERROR(BF2+CH2),"",BF2+CH2)</f>
        <v>199.78877777777777</v>
      </c>
      <c r="CJ2" s="63">
        <f t="shared" ref="CJ2:CJ5" si="20">IF(ISERROR((CK2-CI2)/CK2),"",(CK2-CI2)/CK2)</f>
        <v>0.29190580266603655</v>
      </c>
      <c r="CK2" s="64">
        <v>282.14999999999998</v>
      </c>
      <c r="CL2" s="57">
        <f t="shared" ref="CL2:CL5" si="21">IF(CK2="","",CK2*1.05)</f>
        <v>296.25749999999999</v>
      </c>
      <c r="CM2" s="57">
        <f t="shared" ref="CM2:CM5" si="22">IF(CL2="","",CL2/0.75)</f>
        <v>395.01</v>
      </c>
      <c r="CN2" s="65">
        <v>599</v>
      </c>
      <c r="CO2" s="61">
        <f t="shared" ref="CO2:CO5" si="23">IF(ISERROR((CN2-CL2)/CN2),"",(CN2-CL2)/CN2)</f>
        <v>0.5054131886477462</v>
      </c>
      <c r="CP2" s="48"/>
      <c r="CR2" s="66"/>
      <c r="CS2" s="66"/>
      <c r="CT2" s="66"/>
    </row>
    <row r="3" spans="1:98" s="34" customFormat="1" ht="76.5" customHeight="1" x14ac:dyDescent="0.25">
      <c r="A3" s="36">
        <v>2</v>
      </c>
      <c r="B3" s="36"/>
      <c r="C3" s="37" t="s">
        <v>117</v>
      </c>
      <c r="D3" s="36"/>
      <c r="E3" s="36"/>
      <c r="F3" s="39" t="s">
        <v>118</v>
      </c>
      <c r="G3" s="39" t="s">
        <v>119</v>
      </c>
      <c r="H3" s="36"/>
      <c r="I3" s="36"/>
      <c r="J3" s="37" t="s">
        <v>120</v>
      </c>
      <c r="K3" s="37" t="s">
        <v>120</v>
      </c>
      <c r="L3" s="37" t="s">
        <v>120</v>
      </c>
      <c r="M3" s="40" t="s">
        <v>121</v>
      </c>
      <c r="N3" s="40" t="s">
        <v>122</v>
      </c>
      <c r="O3" s="36" t="s">
        <v>103</v>
      </c>
      <c r="P3" s="41" t="s">
        <v>123</v>
      </c>
      <c r="Q3" s="36"/>
      <c r="R3" s="36"/>
      <c r="S3" s="36" t="s">
        <v>124</v>
      </c>
      <c r="T3" s="36" t="s">
        <v>125</v>
      </c>
      <c r="U3" s="42" t="e">
        <f t="shared" ca="1" si="0"/>
        <v>#NAME?</v>
      </c>
      <c r="V3" s="36" t="s">
        <v>126</v>
      </c>
      <c r="W3" s="36" t="s">
        <v>127</v>
      </c>
      <c r="X3" s="36" t="s">
        <v>128</v>
      </c>
      <c r="Y3" s="44" t="s">
        <v>109</v>
      </c>
      <c r="Z3" s="36"/>
      <c r="AA3" s="42" t="e">
        <f t="shared" ref="AA3" ca="1" si="24">_xlfn.TEXTJOIN("; ",TRUE,W3,Y3,X3,Z3,H3)</f>
        <v>#NAME?</v>
      </c>
      <c r="AB3" s="36" t="s">
        <v>8</v>
      </c>
      <c r="AC3" s="36" t="s">
        <v>111</v>
      </c>
      <c r="AD3" s="36" t="s">
        <v>112</v>
      </c>
      <c r="AE3" s="36" t="s">
        <v>129</v>
      </c>
      <c r="AF3" s="36" t="s">
        <v>114</v>
      </c>
      <c r="AG3" s="45"/>
      <c r="AH3" s="46">
        <v>4.5</v>
      </c>
      <c r="AI3" s="48">
        <v>60</v>
      </c>
      <c r="AJ3" s="48">
        <v>60</v>
      </c>
      <c r="AK3" s="49"/>
      <c r="AL3" s="49"/>
      <c r="AM3" s="71">
        <v>33</v>
      </c>
      <c r="AN3" s="71">
        <v>30</v>
      </c>
      <c r="AO3" s="71">
        <v>25</v>
      </c>
      <c r="AP3" s="50"/>
      <c r="AQ3" s="42"/>
      <c r="AR3" s="51">
        <v>83.8</v>
      </c>
      <c r="AS3" s="51">
        <v>76.2</v>
      </c>
      <c r="AT3" s="51">
        <v>63.5</v>
      </c>
      <c r="AU3" s="51">
        <v>0</v>
      </c>
      <c r="AV3" s="52">
        <v>143</v>
      </c>
      <c r="AW3" s="53">
        <v>1</v>
      </c>
      <c r="AX3" s="54">
        <v>0.40500000000000003</v>
      </c>
      <c r="AY3" s="49">
        <v>65</v>
      </c>
      <c r="AZ3" s="55">
        <v>180</v>
      </c>
      <c r="BA3" s="56">
        <v>4000</v>
      </c>
      <c r="BB3" s="57">
        <f t="shared" si="2"/>
        <v>22.222222222222221</v>
      </c>
      <c r="BC3" s="37" t="s">
        <v>115</v>
      </c>
      <c r="BD3" s="58">
        <v>0.25</v>
      </c>
      <c r="BE3" s="57">
        <f t="shared" si="3"/>
        <v>15</v>
      </c>
      <c r="BF3" s="57">
        <f t="shared" si="4"/>
        <v>97.222222222222229</v>
      </c>
      <c r="BG3" s="59">
        <v>0.05</v>
      </c>
      <c r="BH3" s="57">
        <f t="shared" si="5"/>
        <v>4.6500000000000004</v>
      </c>
      <c r="BI3" s="59">
        <v>0</v>
      </c>
      <c r="BJ3" s="57">
        <f t="shared" si="6"/>
        <v>0</v>
      </c>
      <c r="BK3" s="60" t="s">
        <v>116</v>
      </c>
      <c r="BL3" s="59">
        <v>0.05</v>
      </c>
      <c r="BM3" s="57">
        <f t="shared" si="7"/>
        <v>4.6500000000000004</v>
      </c>
      <c r="BN3" s="57">
        <f t="shared" si="8"/>
        <v>9.3000000000000007</v>
      </c>
      <c r="BO3" s="57">
        <f t="shared" si="9"/>
        <v>69.3</v>
      </c>
      <c r="BP3" s="61">
        <f t="shared" si="10"/>
        <v>0.25483870967741939</v>
      </c>
      <c r="BQ3" s="62">
        <v>93</v>
      </c>
      <c r="BR3" s="59">
        <v>0.08</v>
      </c>
      <c r="BS3" s="57">
        <f t="shared" si="11"/>
        <v>15.280000000000001</v>
      </c>
      <c r="BT3" s="59">
        <v>0</v>
      </c>
      <c r="BU3" s="57">
        <f t="shared" si="12"/>
        <v>0</v>
      </c>
      <c r="BV3" s="59">
        <v>0.06</v>
      </c>
      <c r="BW3" s="57">
        <f t="shared" si="13"/>
        <v>11.459999999999999</v>
      </c>
      <c r="BX3" s="59">
        <v>0.05</v>
      </c>
      <c r="BY3" s="57">
        <f t="shared" si="14"/>
        <v>9.5500000000000007</v>
      </c>
      <c r="BZ3" s="59">
        <v>0.1</v>
      </c>
      <c r="CA3" s="57">
        <f t="shared" si="15"/>
        <v>19.100000000000001</v>
      </c>
      <c r="CB3" s="48"/>
      <c r="CC3" s="59"/>
      <c r="CD3" s="57">
        <f t="shared" si="16"/>
        <v>0</v>
      </c>
      <c r="CE3" s="48"/>
      <c r="CF3" s="59"/>
      <c r="CG3" s="57">
        <f t="shared" si="17"/>
        <v>0</v>
      </c>
      <c r="CH3" s="57">
        <f t="shared" si="18"/>
        <v>55.390000000000008</v>
      </c>
      <c r="CI3" s="57">
        <f t="shared" si="19"/>
        <v>152.61222222222224</v>
      </c>
      <c r="CJ3" s="63">
        <f t="shared" si="20"/>
        <v>0.20098312972658511</v>
      </c>
      <c r="CK3" s="64">
        <v>191</v>
      </c>
      <c r="CL3" s="57">
        <f t="shared" si="21"/>
        <v>200.55</v>
      </c>
      <c r="CM3" s="57">
        <f t="shared" si="22"/>
        <v>267.40000000000003</v>
      </c>
      <c r="CN3" s="65">
        <v>399</v>
      </c>
      <c r="CO3" s="61">
        <f t="shared" si="23"/>
        <v>0.49736842105263157</v>
      </c>
      <c r="CP3" s="48"/>
      <c r="CR3" s="66"/>
      <c r="CS3" s="66"/>
      <c r="CT3" s="66"/>
    </row>
    <row r="4" spans="1:98" s="34" customFormat="1" ht="114.75" customHeight="1" x14ac:dyDescent="0.25">
      <c r="A4" s="36">
        <v>3</v>
      </c>
      <c r="B4" s="67"/>
      <c r="C4" s="37" t="s">
        <v>130</v>
      </c>
      <c r="D4" s="36"/>
      <c r="E4" s="36"/>
      <c r="F4" s="39" t="s">
        <v>131</v>
      </c>
      <c r="G4" s="68" t="s">
        <v>132</v>
      </c>
      <c r="H4" s="36"/>
      <c r="I4" s="36"/>
      <c r="J4" s="37" t="s">
        <v>133</v>
      </c>
      <c r="K4" s="37" t="s">
        <v>133</v>
      </c>
      <c r="L4" s="37" t="s">
        <v>133</v>
      </c>
      <c r="M4" s="40" t="s">
        <v>134</v>
      </c>
      <c r="N4" s="40" t="s">
        <v>134</v>
      </c>
      <c r="O4" s="36" t="s">
        <v>135</v>
      </c>
      <c r="P4" s="41" t="s">
        <v>136</v>
      </c>
      <c r="Q4" s="36"/>
      <c r="R4" s="36"/>
      <c r="S4" s="36" t="s">
        <v>137</v>
      </c>
      <c r="T4" s="36" t="s">
        <v>138</v>
      </c>
      <c r="U4" s="42" t="e">
        <f t="shared" ref="U4:U5" ca="1" si="25">_xlfn.TEXTJOIN("; ",TRUE,R4:T4)</f>
        <v>#NAME?</v>
      </c>
      <c r="V4" s="36" t="s">
        <v>139</v>
      </c>
      <c r="W4" s="36" t="s">
        <v>140</v>
      </c>
      <c r="X4" s="36" t="s">
        <v>141</v>
      </c>
      <c r="Y4" s="44" t="s">
        <v>109</v>
      </c>
      <c r="Z4" s="36"/>
      <c r="AA4" s="42" t="e">
        <f t="shared" ca="1" si="1"/>
        <v>#NAME?</v>
      </c>
      <c r="AB4" s="36" t="s">
        <v>8</v>
      </c>
      <c r="AC4" s="36" t="s">
        <v>111</v>
      </c>
      <c r="AD4" s="36" t="s">
        <v>112</v>
      </c>
      <c r="AE4" s="36" t="s">
        <v>142</v>
      </c>
      <c r="AF4" s="36" t="s">
        <v>114</v>
      </c>
      <c r="AG4" s="69"/>
      <c r="AH4" s="46">
        <v>3.1</v>
      </c>
      <c r="AI4" s="48">
        <v>40.08</v>
      </c>
      <c r="AJ4" s="48">
        <v>40.08</v>
      </c>
      <c r="AK4" s="49"/>
      <c r="AL4" s="49"/>
      <c r="AM4" s="72">
        <v>22.6</v>
      </c>
      <c r="AN4" s="72">
        <v>20.8</v>
      </c>
      <c r="AO4" s="72">
        <v>23.6</v>
      </c>
      <c r="AP4" s="50"/>
      <c r="AQ4" s="42"/>
      <c r="AR4" s="51">
        <v>57.5</v>
      </c>
      <c r="AS4" s="51">
        <v>53</v>
      </c>
      <c r="AT4" s="51">
        <v>60</v>
      </c>
      <c r="AU4" s="51">
        <v>0</v>
      </c>
      <c r="AV4" s="52">
        <v>112</v>
      </c>
      <c r="AW4" s="53">
        <v>1</v>
      </c>
      <c r="AX4" s="54">
        <v>0.183</v>
      </c>
      <c r="AY4" s="49">
        <v>65</v>
      </c>
      <c r="AZ4" s="55">
        <v>400</v>
      </c>
      <c r="BA4" s="56">
        <v>4000</v>
      </c>
      <c r="BB4" s="57">
        <f t="shared" si="2"/>
        <v>10</v>
      </c>
      <c r="BC4" s="37" t="s">
        <v>115</v>
      </c>
      <c r="BD4" s="58">
        <v>0.25</v>
      </c>
      <c r="BE4" s="57">
        <f t="shared" si="3"/>
        <v>10.02</v>
      </c>
      <c r="BF4" s="57">
        <f t="shared" si="4"/>
        <v>60.099999999999994</v>
      </c>
      <c r="BG4" s="59">
        <v>0.05</v>
      </c>
      <c r="BH4" s="57">
        <f t="shared" si="5"/>
        <v>3.3000000000000003</v>
      </c>
      <c r="BI4" s="70">
        <v>0.04</v>
      </c>
      <c r="BJ4" s="57">
        <f t="shared" si="6"/>
        <v>2.64</v>
      </c>
      <c r="BK4" s="60" t="s">
        <v>116</v>
      </c>
      <c r="BL4" s="59">
        <v>0.05</v>
      </c>
      <c r="BM4" s="57">
        <f t="shared" si="7"/>
        <v>3.3000000000000003</v>
      </c>
      <c r="BN4" s="57">
        <f t="shared" si="8"/>
        <v>9.24</v>
      </c>
      <c r="BO4" s="57">
        <f t="shared" si="9"/>
        <v>49.32</v>
      </c>
      <c r="BP4" s="61">
        <f t="shared" si="10"/>
        <v>0.25272727272727274</v>
      </c>
      <c r="BQ4" s="62">
        <v>66</v>
      </c>
      <c r="BR4" s="59">
        <v>0.08</v>
      </c>
      <c r="BS4" s="57">
        <f t="shared" si="11"/>
        <v>9.92</v>
      </c>
      <c r="BT4" s="70">
        <v>0.04</v>
      </c>
      <c r="BU4" s="57">
        <f t="shared" si="12"/>
        <v>4.96</v>
      </c>
      <c r="BV4" s="59">
        <v>0.06</v>
      </c>
      <c r="BW4" s="57">
        <f t="shared" si="13"/>
        <v>7.4399999999999995</v>
      </c>
      <c r="BX4" s="59">
        <v>0.05</v>
      </c>
      <c r="BY4" s="57">
        <f t="shared" si="14"/>
        <v>6.2</v>
      </c>
      <c r="BZ4" s="59">
        <v>0.1</v>
      </c>
      <c r="CA4" s="57">
        <f t="shared" si="15"/>
        <v>12.4</v>
      </c>
      <c r="CB4" s="48"/>
      <c r="CC4" s="59"/>
      <c r="CD4" s="57">
        <f t="shared" si="16"/>
        <v>0</v>
      </c>
      <c r="CE4" s="48"/>
      <c r="CF4" s="59"/>
      <c r="CG4" s="57">
        <f t="shared" si="17"/>
        <v>0</v>
      </c>
      <c r="CH4" s="57">
        <f t="shared" si="18"/>
        <v>40.92</v>
      </c>
      <c r="CI4" s="57">
        <f t="shared" si="19"/>
        <v>101.02</v>
      </c>
      <c r="CJ4" s="63">
        <f t="shared" si="20"/>
        <v>0.18532258064516133</v>
      </c>
      <c r="CK4" s="64">
        <v>124</v>
      </c>
      <c r="CL4" s="57">
        <f t="shared" si="21"/>
        <v>130.20000000000002</v>
      </c>
      <c r="CM4" s="57">
        <f t="shared" si="22"/>
        <v>173.60000000000002</v>
      </c>
      <c r="CN4" s="65">
        <v>259</v>
      </c>
      <c r="CO4" s="61">
        <f t="shared" si="23"/>
        <v>0.49729729729729721</v>
      </c>
      <c r="CP4" s="48"/>
      <c r="CR4" s="66"/>
      <c r="CS4" s="66"/>
      <c r="CT4" s="66"/>
    </row>
    <row r="5" spans="1:98" s="34" customFormat="1" ht="113.25" customHeight="1" x14ac:dyDescent="0.25">
      <c r="A5" s="36">
        <v>4</v>
      </c>
      <c r="B5" s="67"/>
      <c r="C5" s="37" t="s">
        <v>130</v>
      </c>
      <c r="D5" s="36"/>
      <c r="E5" s="36"/>
      <c r="F5" s="39" t="s">
        <v>131</v>
      </c>
      <c r="G5" s="68" t="s">
        <v>132</v>
      </c>
      <c r="H5" s="36"/>
      <c r="I5" s="36"/>
      <c r="J5" s="37" t="s">
        <v>133</v>
      </c>
      <c r="K5" s="37" t="s">
        <v>133</v>
      </c>
      <c r="L5" s="37" t="s">
        <v>133</v>
      </c>
      <c r="M5" s="40" t="s">
        <v>134</v>
      </c>
      <c r="N5" s="40" t="s">
        <v>134</v>
      </c>
      <c r="O5" s="36" t="s">
        <v>135</v>
      </c>
      <c r="P5" s="41" t="s">
        <v>136</v>
      </c>
      <c r="Q5" s="36"/>
      <c r="R5" s="36"/>
      <c r="S5" s="36" t="s">
        <v>137</v>
      </c>
      <c r="T5" s="36" t="s">
        <v>138</v>
      </c>
      <c r="U5" s="42" t="e">
        <f t="shared" ca="1" si="25"/>
        <v>#NAME?</v>
      </c>
      <c r="V5" s="36" t="s">
        <v>139</v>
      </c>
      <c r="W5" s="36" t="s">
        <v>143</v>
      </c>
      <c r="X5" s="36" t="s">
        <v>141</v>
      </c>
      <c r="Y5" s="44" t="s">
        <v>109</v>
      </c>
      <c r="Z5" s="36"/>
      <c r="AA5" s="42" t="e">
        <f t="shared" ca="1" si="1"/>
        <v>#NAME?</v>
      </c>
      <c r="AB5" s="36" t="s">
        <v>8</v>
      </c>
      <c r="AC5" s="36" t="s">
        <v>111</v>
      </c>
      <c r="AD5" s="36" t="s">
        <v>112</v>
      </c>
      <c r="AE5" s="36" t="s">
        <v>142</v>
      </c>
      <c r="AF5" s="36" t="s">
        <v>114</v>
      </c>
      <c r="AG5" s="69"/>
      <c r="AH5" s="46">
        <v>3.1</v>
      </c>
      <c r="AI5" s="48">
        <v>39.5</v>
      </c>
      <c r="AJ5" s="48">
        <v>39.5</v>
      </c>
      <c r="AK5" s="49"/>
      <c r="AL5" s="49"/>
      <c r="AM5" s="72">
        <v>22.6</v>
      </c>
      <c r="AN5" s="72">
        <v>20.8</v>
      </c>
      <c r="AO5" s="72">
        <v>23.6</v>
      </c>
      <c r="AP5" s="50"/>
      <c r="AQ5" s="42"/>
      <c r="AR5" s="51">
        <v>57.5</v>
      </c>
      <c r="AS5" s="51">
        <v>53</v>
      </c>
      <c r="AT5" s="51">
        <v>60</v>
      </c>
      <c r="AU5" s="51">
        <v>0</v>
      </c>
      <c r="AV5" s="52">
        <v>112</v>
      </c>
      <c r="AW5" s="53">
        <v>1</v>
      </c>
      <c r="AX5" s="54">
        <v>0.183</v>
      </c>
      <c r="AY5" s="49">
        <v>65</v>
      </c>
      <c r="AZ5" s="55">
        <v>400</v>
      </c>
      <c r="BA5" s="56">
        <v>4000</v>
      </c>
      <c r="BB5" s="57">
        <f t="shared" si="2"/>
        <v>10</v>
      </c>
      <c r="BC5" s="37" t="s">
        <v>115</v>
      </c>
      <c r="BD5" s="58">
        <v>0.25</v>
      </c>
      <c r="BE5" s="57">
        <f t="shared" si="3"/>
        <v>9.875</v>
      </c>
      <c r="BF5" s="57">
        <f t="shared" si="4"/>
        <v>59.375</v>
      </c>
      <c r="BG5" s="59">
        <v>0.05</v>
      </c>
      <c r="BH5" s="57">
        <f t="shared" si="5"/>
        <v>3.3000000000000003</v>
      </c>
      <c r="BI5" s="70">
        <v>0.04</v>
      </c>
      <c r="BJ5" s="57">
        <f t="shared" si="6"/>
        <v>2.64</v>
      </c>
      <c r="BK5" s="60" t="s">
        <v>116</v>
      </c>
      <c r="BL5" s="59">
        <v>0.05</v>
      </c>
      <c r="BM5" s="57">
        <f t="shared" si="7"/>
        <v>3.3000000000000003</v>
      </c>
      <c r="BN5" s="57">
        <f t="shared" si="8"/>
        <v>9.24</v>
      </c>
      <c r="BO5" s="57">
        <f t="shared" si="9"/>
        <v>48.74</v>
      </c>
      <c r="BP5" s="61">
        <f t="shared" si="10"/>
        <v>0.26151515151515148</v>
      </c>
      <c r="BQ5" s="62">
        <v>66</v>
      </c>
      <c r="BR5" s="59">
        <v>0.08</v>
      </c>
      <c r="BS5" s="57">
        <f t="shared" si="11"/>
        <v>9.92</v>
      </c>
      <c r="BT5" s="70">
        <v>0.04</v>
      </c>
      <c r="BU5" s="57">
        <f t="shared" si="12"/>
        <v>4.96</v>
      </c>
      <c r="BV5" s="59">
        <v>0.06</v>
      </c>
      <c r="BW5" s="57">
        <f t="shared" si="13"/>
        <v>7.4399999999999995</v>
      </c>
      <c r="BX5" s="59">
        <v>0.05</v>
      </c>
      <c r="BY5" s="57">
        <f t="shared" si="14"/>
        <v>6.2</v>
      </c>
      <c r="BZ5" s="59">
        <v>0.1</v>
      </c>
      <c r="CA5" s="57">
        <f t="shared" si="15"/>
        <v>12.4</v>
      </c>
      <c r="CB5" s="48"/>
      <c r="CC5" s="59"/>
      <c r="CD5" s="57">
        <f t="shared" si="16"/>
        <v>0</v>
      </c>
      <c r="CE5" s="48"/>
      <c r="CF5" s="59"/>
      <c r="CG5" s="57">
        <f t="shared" si="17"/>
        <v>0</v>
      </c>
      <c r="CH5" s="57">
        <f t="shared" si="18"/>
        <v>40.92</v>
      </c>
      <c r="CI5" s="57">
        <f t="shared" si="19"/>
        <v>100.295</v>
      </c>
      <c r="CJ5" s="63">
        <f t="shared" si="20"/>
        <v>0.19116935483870967</v>
      </c>
      <c r="CK5" s="64">
        <v>124</v>
      </c>
      <c r="CL5" s="57">
        <f t="shared" si="21"/>
        <v>130.20000000000002</v>
      </c>
      <c r="CM5" s="57">
        <f t="shared" si="22"/>
        <v>173.60000000000002</v>
      </c>
      <c r="CN5" s="65">
        <v>259</v>
      </c>
      <c r="CO5" s="61">
        <f t="shared" si="23"/>
        <v>0.49729729729729721</v>
      </c>
      <c r="CP5" s="48"/>
      <c r="CR5" s="66"/>
      <c r="CS5" s="66"/>
      <c r="CT5" s="66"/>
    </row>
  </sheetData>
  <protectedRanges>
    <protectedRange sqref="A4:A5 C4:G5 BK2:BS5 AK2:AL5 AP2:AP5 BB2:BB5 AA2:AH3 BD2:BH5 CH2:CO5 I2:Q5 A2:G3 U2:U5 AA4:AF5 AH4:AH5 AW2:AZ5" name="Range1"/>
    <protectedRange sqref="AQ2:AU5" name="Range1_2"/>
    <protectedRange sqref="BA2:BA5" name="Range1_3"/>
    <protectedRange sqref="BC2:BC5" name="Range1_4"/>
    <protectedRange sqref="BT2:CA5 BI2:BJ5" name="Range1_1_1"/>
    <protectedRange sqref="CB2:CG5" name="Range1_7"/>
    <protectedRange sqref="Z2:Z5 H2:H5 R2:T5 V2:X5" name="Range1_1_1_1"/>
  </protectedRanges>
  <phoneticPr fontId="3" type="noConversion"/>
  <dataValidations count="1">
    <dataValidation type="list" allowBlank="1" showInputMessage="1" showErrorMessage="1" sqref="Y2:Y5">
      <formula1>$I$1:$M$1</formula1>
    </dataValidation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[1]Data!#REF!</xm:f>
          </x14:formula1>
          <xm:sqref>H2:H5</xm:sqref>
        </x14:dataValidation>
        <x14:dataValidation type="list" allowBlank="1" showInputMessage="1" showErrorMessage="1">
          <x14:formula1>
            <xm:f>[1]ValueSelection!#REF!</xm:f>
          </x14:formula1>
          <xm:sqref>O2:O5</xm:sqref>
        </x14:dataValidation>
        <x14:dataValidation type="list" allowBlank="1" showInputMessage="1" showErrorMessage="1">
          <x14:formula1>
            <xm:f>[1]ValueSelection!#REF!</xm:f>
          </x14:formula1>
          <xm:sqref>I2:I5</xm:sqref>
        </x14:dataValidation>
        <x14:dataValidation type="list" allowBlank="1" showInputMessage="1" showErrorMessage="1">
          <x14:formula1>
            <xm:f>[1]Data!#REF!</xm:f>
          </x14:formula1>
          <xm:sqref>AB2:AB5</xm:sqref>
        </x14:dataValidation>
        <x14:dataValidation type="list" allowBlank="1" showInputMessage="1" showErrorMessage="1">
          <x14:formula1>
            <xm:f>[1]ValueSelection!#REF!</xm:f>
          </x14:formula1>
          <xm:sqref>AF2:AF5</xm:sqref>
        </x14:dataValidation>
        <x14:dataValidation type="list" allowBlank="1" showInputMessage="1" showErrorMessage="1">
          <x14:formula1>
            <xm:f>[1]ValueSelection!#REF!</xm:f>
          </x14:formula1>
          <xm:sqref>G2:G5</xm:sqref>
        </x14:dataValidation>
        <x14:dataValidation type="list" allowBlank="1" showInputMessage="1" showErrorMessage="1">
          <x14:formula1>
            <xm:f>[1]Data!#REF!</xm:f>
          </x14:formula1>
          <xm:sqref>AF2:AF5 AD2:AD5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2026-01-29T01:16:48Z</dcterms:modified>
</cp:coreProperties>
</file>