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7" l="1"/>
  <c r="AS4" i="7"/>
  <c r="AK4" i="7"/>
  <c r="AG4" i="7"/>
  <c r="AB4" i="7"/>
  <c r="AC4" i="7" s="1"/>
  <c r="AE4" i="7" s="1"/>
  <c r="BA3" i="7"/>
  <c r="AP3" i="7"/>
  <c r="AM3" i="7"/>
  <c r="AS3" i="7"/>
  <c r="AK3" i="7"/>
  <c r="AG3" i="7"/>
  <c r="AB3" i="7"/>
  <c r="AC3" i="7" s="1"/>
  <c r="AE3" i="7" s="1"/>
  <c r="BA2" i="7"/>
  <c r="AP2" i="7"/>
  <c r="AM2" i="7"/>
  <c r="AS2" i="7"/>
  <c r="AK2" i="7"/>
  <c r="AG2" i="7"/>
  <c r="AB2" i="7"/>
  <c r="AC2" i="7" s="1"/>
  <c r="AE2" i="7" s="1"/>
  <c r="AH4" i="7" l="1"/>
  <c r="AI4" i="7" s="1"/>
  <c r="AH3" i="7"/>
  <c r="AI3" i="7" s="1"/>
  <c r="AH2" i="7"/>
  <c r="AI2" i="7" s="1"/>
  <c r="AO2" i="7"/>
  <c r="AT2" i="7" s="1"/>
  <c r="AO3" i="7"/>
  <c r="AT3" i="7" s="1"/>
  <c r="AO4" i="7"/>
  <c r="AP4" i="7"/>
  <c r="AM4" i="7"/>
  <c r="AT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<sst xmlns="http://schemas.openxmlformats.org/spreadsheetml/2006/main" count="94" uniqueCount="68">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</sst>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);[Red]\(0\)"/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  <xf numFmtId="176" fontId="2" fillId="0" borderId="0" xfId="9" applyNumberFormat="1" applyAlignment="1">
      <alignment horizontal="center" wrapText="1"/>
    </xf>
    <xf numFmtId="176" fontId="2" fillId="0" borderId="0" xfId="9" applyNumberFormat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workbookViewId="0">
      <selection activeCell="D20" sqref="A17:D20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hidden="1" customWidth="1"/>
  </cols>
  <sheetData>
    <row r="1" spans="1:55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6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5" t="s">
        <v>27</v>
      </c>
      <c r="AA1" s="26" t="s">
        <v>28</v>
      </c>
      <c r="AB1" s="27" t="s">
        <v>29</v>
      </c>
      <c r="AC1" s="30" t="s">
        <v>30</v>
      </c>
      <c r="AD1" s="3" t="s">
        <v>31</v>
      </c>
      <c r="AE1" s="31" t="s">
        <v>32</v>
      </c>
      <c r="AF1" s="3" t="s">
        <v>33</v>
      </c>
      <c r="AG1" s="34" t="s">
        <v>34</v>
      </c>
      <c r="AH1" s="31" t="s">
        <v>35</v>
      </c>
      <c r="AI1" s="31" t="s">
        <v>36</v>
      </c>
      <c r="AJ1" s="34" t="s">
        <v>37</v>
      </c>
      <c r="AK1" s="31" t="s">
        <v>38</v>
      </c>
      <c r="AL1" s="34" t="s">
        <v>39</v>
      </c>
      <c r="AM1" s="31" t="s">
        <v>40</v>
      </c>
      <c r="AN1" s="34" t="s">
        <v>41</v>
      </c>
      <c r="AO1" s="31" t="s">
        <v>42</v>
      </c>
      <c r="AP1" s="31" t="s">
        <v>43</v>
      </c>
      <c r="AQ1" s="21" t="s">
        <v>44</v>
      </c>
      <c r="AR1" s="34" t="s">
        <v>45</v>
      </c>
      <c r="AS1" s="31" t="s">
        <v>46</v>
      </c>
      <c r="AT1" s="31" t="s">
        <v>47</v>
      </c>
      <c r="AU1" s="36" t="s">
        <v>48</v>
      </c>
      <c r="AV1" s="37" t="s">
        <v>49</v>
      </c>
      <c r="AW1" s="36" t="s">
        <v>50</v>
      </c>
      <c r="AX1" s="36" t="s">
        <v>51</v>
      </c>
      <c r="AY1" s="39" t="s">
        <v>52</v>
      </c>
      <c r="AZ1" s="40" t="s">
        <v>53</v>
      </c>
      <c r="BA1" s="2" t="s">
        <v>54</v>
      </c>
      <c r="BB1" s="2" t="s">
        <v>55</v>
      </c>
      <c r="BC1" s="2" t="s">
        <v>55</v>
      </c>
    </row>
    <row r="2" spans="1:55" s="2" customFormat="1" ht="54.95" customHeight="1" x14ac:dyDescent="0.25">
      <c r="A2" s="6">
        <v>1</v>
      </c>
      <c r="B2" s="8"/>
      <c r="C2" s="8" t="s">
        <v>56</v>
      </c>
      <c r="D2" s="8" t="s">
        <v>2</v>
      </c>
      <c r="E2" s="7"/>
      <c r="F2" s="1" t="s">
        <v>57</v>
      </c>
      <c r="G2" s="7" t="s">
        <v>0</v>
      </c>
      <c r="H2" s="7" t="s">
        <v>58</v>
      </c>
      <c r="I2" s="7" t="s">
        <v>58</v>
      </c>
      <c r="J2" s="41" t="s">
        <v>59</v>
      </c>
      <c r="K2" s="7" t="s">
        <v>60</v>
      </c>
      <c r="L2" s="42" t="s">
        <v>67</v>
      </c>
      <c r="M2" s="7" t="s">
        <v>61</v>
      </c>
      <c r="N2" s="11"/>
      <c r="O2" s="12"/>
      <c r="P2" s="7" t="s">
        <v>62</v>
      </c>
      <c r="Q2" s="43">
        <v>81</v>
      </c>
      <c r="R2" s="17">
        <v>7.95</v>
      </c>
      <c r="S2" s="18">
        <v>10.188679245283019</v>
      </c>
      <c r="T2" s="19">
        <v>10.188679245283019</v>
      </c>
      <c r="U2" s="23"/>
      <c r="V2" s="7" t="s">
        <v>63</v>
      </c>
      <c r="W2" s="24">
        <v>43</v>
      </c>
      <c r="X2" s="24">
        <v>32</v>
      </c>
      <c r="Y2" s="24">
        <v>22</v>
      </c>
      <c r="Z2" s="17">
        <v>2</v>
      </c>
      <c r="AA2" s="28">
        <v>1</v>
      </c>
      <c r="AB2" s="29">
        <f>IF(W2="","",W2*X2*Y2/1000000)</f>
        <v>3.0272E-2</v>
      </c>
      <c r="AC2" s="32">
        <f>IF(AA2="","",65/AB2*AA2)</f>
        <v>2147.198731501057</v>
      </c>
      <c r="AD2" s="44">
        <v>3700</v>
      </c>
      <c r="AE2" s="33">
        <f>IF(ISERROR(AD2/AC2),"",AD2/AC2)</f>
        <v>1.7231753846153848</v>
      </c>
      <c r="AF2" s="7" t="s">
        <v>64</v>
      </c>
      <c r="AG2" s="35">
        <f>12.8%+20%</f>
        <v>0.32800000000000001</v>
      </c>
      <c r="AH2" s="33">
        <f>IF(ISERROR(T2*AG2),"",T2*AG2)</f>
        <v>3.3418867924528306</v>
      </c>
      <c r="AI2" s="33">
        <f>IF(ISERROR(T2+AE2+AH2),"",T2+AE2+AH2)</f>
        <v>15.253741422351235</v>
      </c>
      <c r="AJ2" s="35">
        <v>0.06</v>
      </c>
      <c r="AK2" s="33">
        <f>IF(ISERROR(AW2*AJ2),"",AW2*AJ2)</f>
        <v>1.7141999999999999</v>
      </c>
      <c r="AL2" s="35">
        <v>0.1</v>
      </c>
      <c r="AM2" s="33">
        <f>IF(ISERROR(AW2*AL2),"",AW2*AL2)</f>
        <v>2.8570000000000002</v>
      </c>
      <c r="AN2" s="35">
        <v>0.1</v>
      </c>
      <c r="AO2" s="33">
        <f>IF(ISERROR(AW2*AN2),"",AW2*AN2)</f>
        <v>2.8570000000000002</v>
      </c>
      <c r="AP2" s="33">
        <f>IF((AX2-AW2)&lt;2.5,2.5-(AX2-AW2),0)</f>
        <v>1.0749999999999993</v>
      </c>
      <c r="AQ2" s="7"/>
      <c r="AR2" s="35"/>
      <c r="AS2" s="33">
        <f>IF(ISERROR(AW2*AR2),"",AW2*AR2)</f>
        <v>0</v>
      </c>
      <c r="AT2" s="33">
        <f>IF(ISERROR(AK2+AM2+AO2+AP2+AS2),"",AK2+AM2+AO2+AP2+AS2)</f>
        <v>8.5031999999999996</v>
      </c>
      <c r="AU2" s="33">
        <v>23.752741422351235</v>
      </c>
      <c r="AV2" s="38">
        <v>0.1685154694626172</v>
      </c>
      <c r="AW2" s="33">
        <v>28.57</v>
      </c>
      <c r="AX2" s="33">
        <v>29.995000000000001</v>
      </c>
      <c r="AY2" s="23">
        <v>59.99</v>
      </c>
      <c r="AZ2" s="35">
        <v>0.5</v>
      </c>
      <c r="BA2" s="45">
        <f t="shared" ref="BA2:BA4" si="0">SUM(BB2:BC2)</f>
        <v>212.3333333333334</v>
      </c>
      <c r="BB2" s="46">
        <v>82.3333333333334</v>
      </c>
      <c r="BC2" s="2">
        <v>130</v>
      </c>
    </row>
    <row r="3" spans="1:55" s="2" customFormat="1" ht="54.95" customHeight="1" x14ac:dyDescent="0.25">
      <c r="A3" s="6">
        <v>2</v>
      </c>
      <c r="B3" s="8"/>
      <c r="C3" s="8" t="s">
        <v>56</v>
      </c>
      <c r="D3" s="8" t="s">
        <v>2</v>
      </c>
      <c r="E3" s="7"/>
      <c r="F3" s="1" t="s">
        <v>57</v>
      </c>
      <c r="G3" s="7" t="s">
        <v>0</v>
      </c>
      <c r="H3" s="7" t="s">
        <v>58</v>
      </c>
      <c r="I3" s="7" t="s">
        <v>58</v>
      </c>
      <c r="J3" s="41" t="s">
        <v>59</v>
      </c>
      <c r="K3" s="7" t="s">
        <v>60</v>
      </c>
      <c r="L3" s="42" t="s">
        <v>65</v>
      </c>
      <c r="M3" s="7" t="s">
        <v>61</v>
      </c>
      <c r="N3" s="11"/>
      <c r="O3" s="12"/>
      <c r="P3" s="7" t="s">
        <v>62</v>
      </c>
      <c r="Q3" s="43">
        <v>97</v>
      </c>
      <c r="R3" s="17">
        <v>7.95</v>
      </c>
      <c r="S3" s="18">
        <v>12.20125786163522</v>
      </c>
      <c r="T3" s="19">
        <v>12.20125786163522</v>
      </c>
      <c r="U3" s="23"/>
      <c r="V3" s="7" t="s">
        <v>63</v>
      </c>
      <c r="W3" s="24">
        <v>43</v>
      </c>
      <c r="X3" s="24">
        <v>33</v>
      </c>
      <c r="Y3" s="24">
        <v>22</v>
      </c>
      <c r="Z3" s="17">
        <v>2</v>
      </c>
      <c r="AA3" s="28">
        <v>1</v>
      </c>
      <c r="AB3" s="29">
        <f>IF(W3="","",W3*X3*Y3/1000000)</f>
        <v>3.1217999999999999E-2</v>
      </c>
      <c r="AC3" s="32">
        <f>IF(AA3="","",65/AB3*AA3)</f>
        <v>2082.1321032737524</v>
      </c>
      <c r="AD3" s="44">
        <v>3700</v>
      </c>
      <c r="AE3" s="33">
        <f>IF(ISERROR(AD3/AC3),"",AD3/AC3)</f>
        <v>1.7770246153846154</v>
      </c>
      <c r="AF3" s="7" t="s">
        <v>64</v>
      </c>
      <c r="AG3" s="35">
        <f>12.8%+20%</f>
        <v>0.32800000000000001</v>
      </c>
      <c r="AH3" s="33">
        <f>IF(ISERROR(T3*AG3),"",T3*AG3)</f>
        <v>4.0020125786163527</v>
      </c>
      <c r="AI3" s="33">
        <f>IF(ISERROR(T3+AE3+AH3),"",T3+AE3+AH3)</f>
        <v>17.980295055636187</v>
      </c>
      <c r="AJ3" s="35">
        <v>0.06</v>
      </c>
      <c r="AK3" s="33">
        <f>IF(ISERROR(AW3*AJ3),"",AW3*AJ3)</f>
        <v>1.9997999999999998</v>
      </c>
      <c r="AL3" s="35">
        <v>0.1</v>
      </c>
      <c r="AM3" s="33">
        <f>IF(ISERROR(AW3*AL3),"",AW3*AL3)</f>
        <v>3.3330000000000002</v>
      </c>
      <c r="AN3" s="35">
        <v>0.1</v>
      </c>
      <c r="AO3" s="33">
        <f>IF(ISERROR(AW3*AN3),"",AW3*AN3)</f>
        <v>3.3330000000000002</v>
      </c>
      <c r="AP3" s="33">
        <f>IF((AX3-AW3)&lt;2.5,2.5-(AX3-AW3),0)</f>
        <v>0.83500000000000085</v>
      </c>
      <c r="AQ3" s="7"/>
      <c r="AR3" s="35"/>
      <c r="AS3" s="33">
        <f>IF(ISERROR(AW3*AR3),"",AW3*AR3)</f>
        <v>0</v>
      </c>
      <c r="AT3" s="33">
        <f>IF(ISERROR(AK3+AM3+AO3+AP3+AS3),"",AK3+AM3+AO3+AP3+AS3)</f>
        <v>9.5008000000000017</v>
      </c>
      <c r="AU3" s="33">
        <v>27.479295055636182</v>
      </c>
      <c r="AV3" s="38">
        <v>0.1755033630970711</v>
      </c>
      <c r="AW3" s="33">
        <v>33.33</v>
      </c>
      <c r="AX3" s="33">
        <v>34.994999999999997</v>
      </c>
      <c r="AY3" s="23">
        <v>69.989999999999995</v>
      </c>
      <c r="AZ3" s="35">
        <v>0.5</v>
      </c>
      <c r="BA3" s="45">
        <f t="shared" si="0"/>
        <v>1017.833333333333</v>
      </c>
      <c r="BB3" s="46">
        <v>452.83333333333297</v>
      </c>
      <c r="BC3" s="2">
        <v>565</v>
      </c>
    </row>
    <row r="4" spans="1:55" s="2" customFormat="1" ht="54.95" customHeight="1" x14ac:dyDescent="0.25">
      <c r="A4" s="6">
        <v>3</v>
      </c>
      <c r="B4" s="8"/>
      <c r="C4" s="8" t="s">
        <v>56</v>
      </c>
      <c r="D4" s="8" t="s">
        <v>2</v>
      </c>
      <c r="E4" s="7"/>
      <c r="F4" s="1" t="s">
        <v>57</v>
      </c>
      <c r="G4" s="7" t="s">
        <v>0</v>
      </c>
      <c r="H4" s="7" t="s">
        <v>58</v>
      </c>
      <c r="I4" s="7" t="s">
        <v>58</v>
      </c>
      <c r="J4" s="41" t="s">
        <v>59</v>
      </c>
      <c r="K4" s="7" t="s">
        <v>60</v>
      </c>
      <c r="L4" s="42" t="s">
        <v>66</v>
      </c>
      <c r="M4" s="7" t="s">
        <v>61</v>
      </c>
      <c r="N4" s="11"/>
      <c r="O4" s="11"/>
      <c r="P4" s="7" t="s">
        <v>62</v>
      </c>
      <c r="Q4" s="43">
        <v>107</v>
      </c>
      <c r="R4" s="17">
        <v>7.95</v>
      </c>
      <c r="S4" s="18">
        <v>13.459119496855346</v>
      </c>
      <c r="T4" s="19">
        <v>13.459119496855346</v>
      </c>
      <c r="U4" s="23"/>
      <c r="V4" s="7" t="s">
        <v>63</v>
      </c>
      <c r="W4" s="24">
        <v>43</v>
      </c>
      <c r="X4" s="24">
        <v>33</v>
      </c>
      <c r="Y4" s="24">
        <v>22</v>
      </c>
      <c r="Z4" s="17">
        <v>2</v>
      </c>
      <c r="AA4" s="28">
        <v>1</v>
      </c>
      <c r="AB4" s="29">
        <f>IF(W4="","",W4*X4*Y4/1000000)</f>
        <v>3.1217999999999999E-2</v>
      </c>
      <c r="AC4" s="32">
        <f>IF(AA4="","",65/AB4*AA4)</f>
        <v>2082.1321032737524</v>
      </c>
      <c r="AD4" s="44">
        <v>3700</v>
      </c>
      <c r="AE4" s="33">
        <f>IF(ISERROR(AD4/AC4),"",AD4/AC4)</f>
        <v>1.7770246153846154</v>
      </c>
      <c r="AF4" s="7" t="s">
        <v>64</v>
      </c>
      <c r="AG4" s="35">
        <f>12.8%+20%</f>
        <v>0.32800000000000001</v>
      </c>
      <c r="AH4" s="33">
        <f>IF(ISERROR(T4*AG4),"",T4*AG4)</f>
        <v>4.4145911949685539</v>
      </c>
      <c r="AI4" s="33">
        <f>IF(ISERROR(T4+AE4+AH4),"",T4+AE4+AH4)</f>
        <v>19.650735307208514</v>
      </c>
      <c r="AJ4" s="35">
        <v>0.06</v>
      </c>
      <c r="AK4" s="33">
        <f>IF(ISERROR(AW4*AJ4),"",AW4*AJ4)</f>
        <v>2.2854000000000001</v>
      </c>
      <c r="AL4" s="35">
        <v>0.1</v>
      </c>
      <c r="AM4" s="33">
        <f>IF(ISERROR(AW4*AL4),"",AW4*AL4)</f>
        <v>3.8090000000000006</v>
      </c>
      <c r="AN4" s="35">
        <v>0.1</v>
      </c>
      <c r="AO4" s="33">
        <f>IF(ISERROR(AW4*AN4),"",AW4*AN4)</f>
        <v>3.8090000000000006</v>
      </c>
      <c r="AP4" s="33">
        <f>IF((AX4-AW4)&lt;2.5,2.5-(AX4-AW4),0)</f>
        <v>0.60000000000000142</v>
      </c>
      <c r="AQ4" s="7"/>
      <c r="AR4" s="35"/>
      <c r="AS4" s="33">
        <f>IF(ISERROR(AW4*AR4),"",AW4*AR4)</f>
        <v>0</v>
      </c>
      <c r="AT4" s="33">
        <f>IF(ISERROR(AK4+AM4+AO4+AP4+AS4),"",AK4+AM4+AO4+AP4+AS4)</f>
        <v>10.503400000000003</v>
      </c>
      <c r="AU4" s="33">
        <v>30.148735307208518</v>
      </c>
      <c r="AV4" s="38">
        <v>0.20839779763518526</v>
      </c>
      <c r="AW4" s="33">
        <v>38.090000000000003</v>
      </c>
      <c r="AX4" s="33">
        <v>39.99</v>
      </c>
      <c r="AY4" s="23">
        <v>79.989999999999995</v>
      </c>
      <c r="AZ4" s="35">
        <v>0.5</v>
      </c>
      <c r="BA4" s="45">
        <f t="shared" si="0"/>
        <v>383.16666666666703</v>
      </c>
      <c r="BB4" s="46">
        <v>288.16666666666703</v>
      </c>
      <c r="BC4" s="2">
        <v>95</v>
      </c>
    </row>
  </sheetData>
  <protectedRanges>
    <protectedRange sqref="A2:B4 E2:F4 M2:V4 AZ2:AZ4 AW10:AX12 Z2:AX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V2:V4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