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D371032A-4A41-4066-AF8D-5534BC10E036}" xr6:coauthVersionLast="47" xr6:coauthVersionMax="47" xr10:uidLastSave="{00000000-0000-0000-0000-000000000000}"/>
  <bookViews>
    <workbookView xWindow="-110" yWindow="-110" windowWidth="19420" windowHeight="11500" xr2:uid="{B7333BFD-D844-41FA-97CC-C9DEA609E6BD}"/>
  </bookViews>
  <sheets>
    <sheet name="Item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5" i="1" l="1"/>
  <c r="BE45" i="1"/>
  <c r="BD45" i="1"/>
  <c r="AZ45" i="1"/>
  <c r="AQ45" i="1"/>
  <c r="AO45" i="1"/>
  <c r="AK45" i="1"/>
  <c r="S45" i="1"/>
  <c r="BF44" i="1"/>
  <c r="BE44" i="1"/>
  <c r="BD44" i="1"/>
  <c r="AZ44" i="1"/>
  <c r="AQ44" i="1"/>
  <c r="AO44" i="1"/>
  <c r="AK44" i="1"/>
  <c r="AD44" i="1"/>
  <c r="S44" i="1"/>
  <c r="BF43" i="1"/>
  <c r="BE43" i="1"/>
  <c r="BD43" i="1"/>
  <c r="AZ43" i="1"/>
  <c r="AQ43" i="1"/>
  <c r="AO43" i="1"/>
  <c r="AK43" i="1"/>
  <c r="AD43" i="1"/>
  <c r="AF43" i="1" s="1"/>
  <c r="AH43" i="1" s="1"/>
  <c r="S43" i="1"/>
  <c r="BF42" i="1"/>
  <c r="BE42" i="1"/>
  <c r="BD42" i="1"/>
  <c r="AZ42" i="1"/>
  <c r="AQ42" i="1"/>
  <c r="AO42" i="1"/>
  <c r="AK42" i="1"/>
  <c r="AD42" i="1"/>
  <c r="AF42" i="1" s="1"/>
  <c r="AH42" i="1" s="1"/>
  <c r="S42" i="1"/>
  <c r="BF41" i="1"/>
  <c r="BE41" i="1"/>
  <c r="BD41" i="1"/>
  <c r="AZ41" i="1"/>
  <c r="AQ41" i="1"/>
  <c r="AO41" i="1"/>
  <c r="AK41" i="1"/>
  <c r="AD41" i="1"/>
  <c r="AF41" i="1" s="1"/>
  <c r="AH41" i="1" s="1"/>
  <c r="S41" i="1"/>
  <c r="BF40" i="1"/>
  <c r="BE40" i="1"/>
  <c r="BD40" i="1"/>
  <c r="AZ40" i="1"/>
  <c r="AQ40" i="1"/>
  <c r="AO40" i="1"/>
  <c r="AK40" i="1"/>
  <c r="AD40" i="1"/>
  <c r="AF40" i="1" s="1"/>
  <c r="AH40" i="1" s="1"/>
  <c r="S40" i="1"/>
  <c r="BF39" i="1"/>
  <c r="BE39" i="1"/>
  <c r="BD39" i="1"/>
  <c r="AZ39" i="1"/>
  <c r="AQ39" i="1"/>
  <c r="AO39" i="1"/>
  <c r="AU39" i="1" s="1"/>
  <c r="AK39" i="1"/>
  <c r="AD39" i="1"/>
  <c r="AF39" i="1" s="1"/>
  <c r="S39" i="1"/>
  <c r="BF38" i="1"/>
  <c r="BE38" i="1"/>
  <c r="BD38" i="1"/>
  <c r="AZ38" i="1"/>
  <c r="AQ38" i="1"/>
  <c r="AO38" i="1"/>
  <c r="AK38" i="1"/>
  <c r="AD38" i="1"/>
  <c r="AF38" i="1" s="1"/>
  <c r="S38" i="1"/>
  <c r="BF37" i="1"/>
  <c r="BE37" i="1"/>
  <c r="BD37" i="1"/>
  <c r="AZ37" i="1"/>
  <c r="AQ37" i="1"/>
  <c r="AO37" i="1"/>
  <c r="AK37" i="1"/>
  <c r="AD37" i="1"/>
  <c r="AF37" i="1" s="1"/>
  <c r="S37" i="1"/>
  <c r="BE36" i="1"/>
  <c r="BD36" i="1"/>
  <c r="AZ36" i="1"/>
  <c r="AQ36" i="1"/>
  <c r="AO36" i="1"/>
  <c r="AU36" i="1" s="1"/>
  <c r="AK36" i="1"/>
  <c r="AD36" i="1"/>
  <c r="AF36" i="1" s="1"/>
  <c r="AH36" i="1" s="1"/>
  <c r="S36" i="1"/>
  <c r="BF35" i="1"/>
  <c r="BE35" i="1"/>
  <c r="BD35" i="1"/>
  <c r="AZ35" i="1"/>
  <c r="AQ35" i="1"/>
  <c r="AO35" i="1"/>
  <c r="AK35" i="1"/>
  <c r="AD35" i="1"/>
  <c r="AF35" i="1" s="1"/>
  <c r="AH35" i="1" s="1"/>
  <c r="S35" i="1"/>
  <c r="BF34" i="1"/>
  <c r="BE34" i="1"/>
  <c r="BD34" i="1"/>
  <c r="AZ34" i="1"/>
  <c r="AQ34" i="1"/>
  <c r="AO34" i="1"/>
  <c r="AU34" i="1" s="1"/>
  <c r="AK34" i="1"/>
  <c r="AD34" i="1"/>
  <c r="AF34" i="1" s="1"/>
  <c r="AH34" i="1" s="1"/>
  <c r="S34" i="1"/>
  <c r="BF33" i="1"/>
  <c r="BE33" i="1"/>
  <c r="BD33" i="1"/>
  <c r="AZ33" i="1"/>
  <c r="AQ33" i="1"/>
  <c r="AO33" i="1"/>
  <c r="AK33" i="1"/>
  <c r="AD33" i="1"/>
  <c r="AF33" i="1" s="1"/>
  <c r="AH33" i="1" s="1"/>
  <c r="S33" i="1"/>
  <c r="H33" i="1"/>
  <c r="BF32" i="1"/>
  <c r="BE32" i="1"/>
  <c r="BD32" i="1"/>
  <c r="AZ32" i="1"/>
  <c r="AQ32" i="1"/>
  <c r="AO32" i="1"/>
  <c r="AK32" i="1"/>
  <c r="AD32" i="1"/>
  <c r="AF32" i="1" s="1"/>
  <c r="AH32" i="1" s="1"/>
  <c r="S32" i="1"/>
  <c r="BF31" i="1"/>
  <c r="BE31" i="1"/>
  <c r="BD31" i="1"/>
  <c r="AZ31" i="1"/>
  <c r="AQ31" i="1"/>
  <c r="AO31" i="1"/>
  <c r="AK31" i="1"/>
  <c r="AD31" i="1"/>
  <c r="AF31" i="1" s="1"/>
  <c r="AH31" i="1" s="1"/>
  <c r="S31" i="1"/>
  <c r="BF30" i="1"/>
  <c r="BE30" i="1"/>
  <c r="BD30" i="1"/>
  <c r="AZ30" i="1"/>
  <c r="AQ30" i="1"/>
  <c r="AO30" i="1"/>
  <c r="AK30" i="1"/>
  <c r="AD30" i="1"/>
  <c r="AF30" i="1" s="1"/>
  <c r="AH30" i="1" s="1"/>
  <c r="S30" i="1"/>
  <c r="BF29" i="1"/>
  <c r="BE29" i="1"/>
  <c r="BD29" i="1"/>
  <c r="AZ29" i="1"/>
  <c r="AQ29" i="1"/>
  <c r="AO29" i="1"/>
  <c r="AK29" i="1"/>
  <c r="AD29" i="1"/>
  <c r="AF29" i="1" s="1"/>
  <c r="AH29" i="1" s="1"/>
  <c r="S29" i="1"/>
  <c r="BF28" i="1"/>
  <c r="BE28" i="1"/>
  <c r="BD28" i="1"/>
  <c r="AZ28" i="1"/>
  <c r="AQ28" i="1"/>
  <c r="AO28" i="1"/>
  <c r="AK28" i="1"/>
  <c r="AD28" i="1"/>
  <c r="AF28" i="1" s="1"/>
  <c r="AH28" i="1" s="1"/>
  <c r="S28" i="1"/>
  <c r="BE27" i="1"/>
  <c r="BD27" i="1"/>
  <c r="AQ27" i="1"/>
  <c r="AO27" i="1"/>
  <c r="AK27" i="1"/>
  <c r="AD27" i="1"/>
  <c r="AF27" i="1" s="1"/>
  <c r="AH27" i="1" s="1"/>
  <c r="S27" i="1"/>
  <c r="BF26" i="1"/>
  <c r="BE26" i="1"/>
  <c r="BD26" i="1"/>
  <c r="AZ26" i="1"/>
  <c r="AQ26" i="1"/>
  <c r="AO26" i="1"/>
  <c r="AK26" i="1"/>
  <c r="AD26" i="1"/>
  <c r="AF26" i="1" s="1"/>
  <c r="AH26" i="1" s="1"/>
  <c r="S26" i="1"/>
  <c r="BF25" i="1"/>
  <c r="BE25" i="1"/>
  <c r="BD25" i="1"/>
  <c r="AZ25" i="1"/>
  <c r="AQ25" i="1"/>
  <c r="AO25" i="1"/>
  <c r="AK25" i="1"/>
  <c r="AD25" i="1"/>
  <c r="AF25" i="1" s="1"/>
  <c r="AH25" i="1" s="1"/>
  <c r="S25" i="1"/>
  <c r="BF24" i="1"/>
  <c r="BE24" i="1"/>
  <c r="BD24" i="1"/>
  <c r="AZ24" i="1"/>
  <c r="AQ24" i="1"/>
  <c r="AO24" i="1"/>
  <c r="AK24" i="1"/>
  <c r="AD24" i="1"/>
  <c r="AF24" i="1" s="1"/>
  <c r="AH24" i="1" s="1"/>
  <c r="S24" i="1"/>
  <c r="BF23" i="1"/>
  <c r="BE23" i="1"/>
  <c r="BD23" i="1"/>
  <c r="AZ23" i="1"/>
  <c r="AQ23" i="1"/>
  <c r="AO23" i="1"/>
  <c r="AK23" i="1"/>
  <c r="AD23" i="1"/>
  <c r="AF23" i="1" s="1"/>
  <c r="AH23" i="1" s="1"/>
  <c r="S23" i="1"/>
  <c r="BF22" i="1"/>
  <c r="BE22" i="1"/>
  <c r="BD22" i="1"/>
  <c r="AZ22" i="1"/>
  <c r="AQ22" i="1"/>
  <c r="AO22" i="1"/>
  <c r="AK22" i="1"/>
  <c r="AD22" i="1"/>
  <c r="AF22" i="1" s="1"/>
  <c r="AH22" i="1" s="1"/>
  <c r="S22" i="1"/>
  <c r="BF21" i="1"/>
  <c r="BE21" i="1"/>
  <c r="BD21" i="1"/>
  <c r="AZ21" i="1"/>
  <c r="AQ21" i="1"/>
  <c r="AO21" i="1"/>
  <c r="AK21" i="1"/>
  <c r="AD21" i="1"/>
  <c r="AF21" i="1" s="1"/>
  <c r="AH21" i="1" s="1"/>
  <c r="S21" i="1"/>
  <c r="BF20" i="1"/>
  <c r="BE20" i="1"/>
  <c r="BD20" i="1"/>
  <c r="AZ20" i="1"/>
  <c r="AQ20" i="1"/>
  <c r="AO20" i="1"/>
  <c r="AK20" i="1"/>
  <c r="AD20" i="1"/>
  <c r="AF20" i="1" s="1"/>
  <c r="AH20" i="1" s="1"/>
  <c r="S20" i="1"/>
  <c r="BE19" i="1"/>
  <c r="BD19" i="1"/>
  <c r="AZ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U18" i="1" s="1"/>
  <c r="AK18" i="1"/>
  <c r="AD18" i="1"/>
  <c r="AF18" i="1" s="1"/>
  <c r="AH18" i="1" s="1"/>
  <c r="S18" i="1"/>
  <c r="BF17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Z16" i="1"/>
  <c r="AT16" i="1"/>
  <c r="AQ16" i="1"/>
  <c r="AO16" i="1"/>
  <c r="AK16" i="1"/>
  <c r="AD16" i="1"/>
  <c r="AF16" i="1" s="1"/>
  <c r="AH16" i="1" s="1"/>
  <c r="S16" i="1"/>
  <c r="BF15" i="1"/>
  <c r="BE15" i="1"/>
  <c r="BD15" i="1"/>
  <c r="AZ15" i="1"/>
  <c r="AT15" i="1"/>
  <c r="AQ15" i="1"/>
  <c r="AO15" i="1"/>
  <c r="AK15" i="1"/>
  <c r="AD15" i="1"/>
  <c r="AF15" i="1" s="1"/>
  <c r="AH15" i="1" s="1"/>
  <c r="S15" i="1"/>
  <c r="BF14" i="1"/>
  <c r="BE14" i="1"/>
  <c r="BD14" i="1"/>
  <c r="AZ14" i="1"/>
  <c r="AT14" i="1"/>
  <c r="AQ14" i="1"/>
  <c r="AO14" i="1"/>
  <c r="AK14" i="1"/>
  <c r="AD14" i="1"/>
  <c r="AF14" i="1" s="1"/>
  <c r="AH14" i="1" s="1"/>
  <c r="S14" i="1"/>
  <c r="BF13" i="1"/>
  <c r="BE13" i="1"/>
  <c r="BD13" i="1"/>
  <c r="AZ13" i="1"/>
  <c r="AT13" i="1"/>
  <c r="AQ13" i="1"/>
  <c r="AO13" i="1"/>
  <c r="AK13" i="1"/>
  <c r="AD13" i="1"/>
  <c r="AF13" i="1" s="1"/>
  <c r="AH13" i="1" s="1"/>
  <c r="S13" i="1"/>
  <c r="BF12" i="1"/>
  <c r="BE12" i="1"/>
  <c r="BD12" i="1"/>
  <c r="AZ12" i="1"/>
  <c r="AT12" i="1"/>
  <c r="AQ12" i="1"/>
  <c r="AO12" i="1"/>
  <c r="AU12" i="1" s="1"/>
  <c r="AK12" i="1"/>
  <c r="AD12" i="1"/>
  <c r="AF12" i="1" s="1"/>
  <c r="S12" i="1"/>
  <c r="BF11" i="1"/>
  <c r="BE11" i="1"/>
  <c r="BD11" i="1"/>
  <c r="AZ11" i="1"/>
  <c r="AT11" i="1"/>
  <c r="AQ11" i="1"/>
  <c r="AO11" i="1"/>
  <c r="AK11" i="1"/>
  <c r="AD11" i="1"/>
  <c r="AF11" i="1" s="1"/>
  <c r="S11" i="1"/>
  <c r="BF10" i="1"/>
  <c r="BE10" i="1"/>
  <c r="BD10" i="1"/>
  <c r="AZ10" i="1"/>
  <c r="AT10" i="1"/>
  <c r="AQ10" i="1"/>
  <c r="AO10" i="1"/>
  <c r="AK10" i="1"/>
  <c r="AD10" i="1"/>
  <c r="AF10" i="1" s="1"/>
  <c r="S10" i="1"/>
  <c r="BE9" i="1"/>
  <c r="BD9" i="1"/>
  <c r="AZ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F7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U6" i="1" s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E2" i="1"/>
  <c r="BD2" i="1"/>
  <c r="AZ2" i="1"/>
  <c r="AT2" i="1"/>
  <c r="AQ2" i="1"/>
  <c r="AO2" i="1"/>
  <c r="AK2" i="1"/>
  <c r="AD2" i="1"/>
  <c r="AF2" i="1" s="1"/>
  <c r="AH2" i="1" s="1"/>
  <c r="S2" i="1"/>
  <c r="AU15" i="1" l="1"/>
  <c r="AL23" i="1"/>
  <c r="AM23" i="1" s="1"/>
  <c r="AL27" i="1"/>
  <c r="AL39" i="1"/>
  <c r="AM39" i="1" s="1"/>
  <c r="AU40" i="1"/>
  <c r="AU24" i="1"/>
  <c r="AU31" i="1"/>
  <c r="AU19" i="1"/>
  <c r="AU35" i="1"/>
  <c r="AU11" i="1"/>
  <c r="AU5" i="1"/>
  <c r="AU29" i="1"/>
  <c r="AU4" i="1"/>
  <c r="AU10" i="1"/>
  <c r="AL6" i="1"/>
  <c r="AM6" i="1" s="1"/>
  <c r="AV6" i="1" s="1"/>
  <c r="AL14" i="1"/>
  <c r="AM14" i="1" s="1"/>
  <c r="AL29" i="1"/>
  <c r="AM29" i="1" s="1"/>
  <c r="AU27" i="1"/>
  <c r="AU7" i="1"/>
  <c r="AU13" i="1"/>
  <c r="AL5" i="1"/>
  <c r="AM5" i="1" s="1"/>
  <c r="AL12" i="1"/>
  <c r="AM12" i="1" s="1"/>
  <c r="AV12" i="1" s="1"/>
  <c r="AW12" i="1" s="1"/>
  <c r="AL17" i="1"/>
  <c r="AM17" i="1" s="1"/>
  <c r="AU20" i="1"/>
  <c r="AU32" i="1"/>
  <c r="AL3" i="1"/>
  <c r="AM3" i="1" s="1"/>
  <c r="AL31" i="1"/>
  <c r="AM31" i="1" s="1"/>
  <c r="AU38" i="1"/>
  <c r="AV39" i="1"/>
  <c r="BC39" i="1" s="1"/>
  <c r="AU3" i="1"/>
  <c r="AU23" i="1"/>
  <c r="AL37" i="1"/>
  <c r="AM37" i="1" s="1"/>
  <c r="AL2" i="1"/>
  <c r="AM2" i="1" s="1"/>
  <c r="AU37" i="1"/>
  <c r="AU44" i="1"/>
  <c r="AU2" i="1"/>
  <c r="AL30" i="1"/>
  <c r="AM30" i="1" s="1"/>
  <c r="AL40" i="1"/>
  <c r="AM40" i="1" s="1"/>
  <c r="AU41" i="1"/>
  <c r="AL11" i="1"/>
  <c r="AM11" i="1" s="1"/>
  <c r="AU14" i="1"/>
  <c r="AU30" i="1"/>
  <c r="AU43" i="1"/>
  <c r="AL36" i="1"/>
  <c r="AM36" i="1" s="1"/>
  <c r="AV36" i="1" s="1"/>
  <c r="AL45" i="1"/>
  <c r="AU17" i="1"/>
  <c r="AU22" i="1"/>
  <c r="AU33" i="1"/>
  <c r="AU25" i="1"/>
  <c r="AL34" i="1"/>
  <c r="AM34" i="1" s="1"/>
  <c r="AV34" i="1" s="1"/>
  <c r="AL44" i="1"/>
  <c r="AM27" i="1"/>
  <c r="AU45" i="1"/>
  <c r="AL8" i="1"/>
  <c r="AM8" i="1" s="1"/>
  <c r="AU16" i="1"/>
  <c r="AL21" i="1"/>
  <c r="AM21" i="1" s="1"/>
  <c r="AL24" i="1"/>
  <c r="AM24" i="1" s="1"/>
  <c r="AL28" i="1"/>
  <c r="AM28" i="1" s="1"/>
  <c r="AL41" i="1"/>
  <c r="AM41" i="1" s="1"/>
  <c r="AL4" i="1"/>
  <c r="AM4" i="1" s="1"/>
  <c r="AU8" i="1"/>
  <c r="AL10" i="1"/>
  <c r="AM10" i="1" s="1"/>
  <c r="AL15" i="1"/>
  <c r="AM15" i="1" s="1"/>
  <c r="AV15" i="1" s="1"/>
  <c r="AU21" i="1"/>
  <c r="AU26" i="1"/>
  <c r="AL22" i="1"/>
  <c r="AM22" i="1" s="1"/>
  <c r="AL9" i="1"/>
  <c r="AM9" i="1" s="1"/>
  <c r="AL16" i="1"/>
  <c r="AM16" i="1" s="1"/>
  <c r="AL26" i="1"/>
  <c r="AM26" i="1" s="1"/>
  <c r="AL25" i="1"/>
  <c r="AM25" i="1" s="1"/>
  <c r="AL13" i="1"/>
  <c r="AM13" i="1" s="1"/>
  <c r="AL43" i="1"/>
  <c r="AM43" i="1" s="1"/>
  <c r="AL42" i="1"/>
  <c r="AM42" i="1" s="1"/>
  <c r="AL32" i="1"/>
  <c r="AM32" i="1" s="1"/>
  <c r="AL7" i="1"/>
  <c r="AM7" i="1" s="1"/>
  <c r="AL19" i="1"/>
  <c r="AM19" i="1" s="1"/>
  <c r="AL38" i="1"/>
  <c r="AM38" i="1" s="1"/>
  <c r="AD45" i="1"/>
  <c r="AF45" i="1" s="1"/>
  <c r="AH45" i="1" s="1"/>
  <c r="AF44" i="1"/>
  <c r="AH44" i="1" s="1"/>
  <c r="AL18" i="1"/>
  <c r="AM18" i="1" s="1"/>
  <c r="AV18" i="1" s="1"/>
  <c r="AU9" i="1"/>
  <c r="AL20" i="1"/>
  <c r="AM20" i="1" s="1"/>
  <c r="AL35" i="1"/>
  <c r="AM35" i="1" s="1"/>
  <c r="AU42" i="1"/>
  <c r="AL33" i="1"/>
  <c r="AM33" i="1" s="1"/>
  <c r="AU28" i="1"/>
  <c r="AV19" i="1" l="1"/>
  <c r="BC19" i="1" s="1"/>
  <c r="AV40" i="1"/>
  <c r="AW40" i="1" s="1"/>
  <c r="AV5" i="1"/>
  <c r="AV11" i="1"/>
  <c r="AW11" i="1" s="1"/>
  <c r="AV35" i="1"/>
  <c r="BC35" i="1" s="1"/>
  <c r="AV31" i="1"/>
  <c r="BC31" i="1" s="1"/>
  <c r="AV24" i="1"/>
  <c r="BC24" i="1" s="1"/>
  <c r="AW39" i="1"/>
  <c r="AV29" i="1"/>
  <c r="AW29" i="1" s="1"/>
  <c r="AV10" i="1"/>
  <c r="BC10" i="1" s="1"/>
  <c r="AV4" i="1"/>
  <c r="AW4" i="1" s="1"/>
  <c r="AV2" i="1"/>
  <c r="AW2" i="1" s="1"/>
  <c r="AV27" i="1"/>
  <c r="BC27" i="1" s="1"/>
  <c r="AW6" i="1"/>
  <c r="BC6" i="1"/>
  <c r="AV37" i="1"/>
  <c r="BC37" i="1" s="1"/>
  <c r="AV17" i="1"/>
  <c r="BC17" i="1" s="1"/>
  <c r="AV13" i="1"/>
  <c r="BC13" i="1" s="1"/>
  <c r="AV32" i="1"/>
  <c r="BC32" i="1" s="1"/>
  <c r="AV30" i="1"/>
  <c r="AW30" i="1" s="1"/>
  <c r="AV38" i="1"/>
  <c r="AW38" i="1" s="1"/>
  <c r="BC11" i="1"/>
  <c r="AV20" i="1"/>
  <c r="AW20" i="1" s="1"/>
  <c r="AV41" i="1"/>
  <c r="AW41" i="1" s="1"/>
  <c r="AV22" i="1"/>
  <c r="AW22" i="1" s="1"/>
  <c r="AV8" i="1"/>
  <c r="AV7" i="1"/>
  <c r="BC7" i="1" s="1"/>
  <c r="AV14" i="1"/>
  <c r="AW14" i="1" s="1"/>
  <c r="BC12" i="1"/>
  <c r="BC36" i="1"/>
  <c r="AW36" i="1"/>
  <c r="AV26" i="1"/>
  <c r="BC26" i="1" s="1"/>
  <c r="AV23" i="1"/>
  <c r="AV3" i="1"/>
  <c r="BC3" i="1" s="1"/>
  <c r="AV9" i="1"/>
  <c r="BC9" i="1" s="1"/>
  <c r="AV16" i="1"/>
  <c r="BC16" i="1" s="1"/>
  <c r="AV33" i="1"/>
  <c r="AW33" i="1" s="1"/>
  <c r="AV25" i="1"/>
  <c r="BC25" i="1" s="1"/>
  <c r="AM45" i="1"/>
  <c r="AV45" i="1" s="1"/>
  <c r="BC45" i="1" s="1"/>
  <c r="AV21" i="1"/>
  <c r="AW21" i="1" s="1"/>
  <c r="BC34" i="1"/>
  <c r="AW34" i="1"/>
  <c r="BC40" i="1"/>
  <c r="AM44" i="1"/>
  <c r="AV44" i="1" s="1"/>
  <c r="AW44" i="1" s="1"/>
  <c r="AV43" i="1"/>
  <c r="AW43" i="1" s="1"/>
  <c r="BC18" i="1"/>
  <c r="AW18" i="1"/>
  <c r="AW19" i="1"/>
  <c r="BC5" i="1"/>
  <c r="AW5" i="1"/>
  <c r="BC15" i="1"/>
  <c r="AW15" i="1"/>
  <c r="AV42" i="1"/>
  <c r="AV28" i="1"/>
  <c r="AW31" i="1" l="1"/>
  <c r="AW10" i="1"/>
  <c r="AW24" i="1"/>
  <c r="AW32" i="1"/>
  <c r="AW35" i="1"/>
  <c r="BC29" i="1"/>
  <c r="AW13" i="1"/>
  <c r="BC4" i="1"/>
  <c r="BC20" i="1"/>
  <c r="AW27" i="1"/>
  <c r="AW37" i="1"/>
  <c r="BC2" i="1"/>
  <c r="AW17" i="1"/>
  <c r="BC14" i="1"/>
  <c r="BC38" i="1"/>
  <c r="BC30" i="1"/>
  <c r="BC8" i="1"/>
  <c r="AW8" i="1"/>
  <c r="AW16" i="1"/>
  <c r="AW45" i="1"/>
  <c r="AW7" i="1"/>
  <c r="BC44" i="1"/>
  <c r="BC41" i="1"/>
  <c r="BC22" i="1"/>
  <c r="AW26" i="1"/>
  <c r="AW25" i="1"/>
  <c r="AW23" i="1"/>
  <c r="BC23" i="1"/>
  <c r="BC21" i="1"/>
  <c r="BC33" i="1"/>
  <c r="AW3" i="1"/>
  <c r="AW9" i="1"/>
  <c r="BC43" i="1"/>
  <c r="BC28" i="1"/>
  <c r="AW28" i="1"/>
  <c r="AW42" i="1"/>
  <c r="BC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1AC8070C-6E36-487A-84D2-91B822BFFDC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C814F78-20B9-481E-930D-D2D08D42EE5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3600E62-2813-43DB-8876-0A329DE4560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496938B5-8359-4404-A7EF-793E1DE643DE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5FE9F71A-2967-4A44-B807-FF8770E6EEE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2D976398-EF1A-4142-84E9-843436E165D5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0C9454A9-C883-452B-8DD0-4E692C9A49F6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C49902A2-9721-4785-9DCB-C216FFD663CC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B541116F-77F1-45F5-80DF-B3D092070A01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158BFAC4-3FC3-4F75-AE6D-73BD7366DD09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64BA6034-EE5B-4E39-8BCF-D35C97EC3374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DD13AB89-204C-4A69-ACE2-89855F5B97A3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B1F199EF-70BF-44DA-8F98-4258B7BB1F7F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829E3E7B-CB24-4BED-AE60-E77218D6BB74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F15AC1EC-B391-4DCF-88DD-2A0D21BABFB2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B84D79B-1A1F-4378-B766-A3EC1142564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<sst xmlns="http://schemas.openxmlformats.org/spreadsheetml/2006/main" count="818" uniqueCount="235">
  <si>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</si>
  <si>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</si>
  <si>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</si>
  <si>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</si>
  <si>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</si>
  <si>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</si>
  <si>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</si>
  <si>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</si>
  <si>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</si>
  <si>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</si>
  <si>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</si>
  <si>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</si>
  <si>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</si>
  <si>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</si>
  <si>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</si>
  <si>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</si>
  <si>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</si>
  <si>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</si>
  <si>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</si>
  <si>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</si>
  <si>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</si>
  <si>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</si>
  <si>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</si>
  <si>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</si>
  <si>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</si>
  <si>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</si>
  <si>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</si>
  <si>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</si>
  <si>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</si>
  <si>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</si>
  <si>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</si>
  <si>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</si>
  <si>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</si>
  <si>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</si>
  <si>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</si>
  <si>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</si>
  <si>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</si>
  <si>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</si>
  <si>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</si>
  <si>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</si>
  <si>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</si>
  <si>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</si>
  <si>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</si>
  <si>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</si>
  <si>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</si>
  <si>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</si>
  <si>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</si>
  <si>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</si>
  <si>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</si>
  <si>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</si>
  <si>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</si>
  <si>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</si>
  <si>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</si>
  <si>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</si>
  <si>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</si>
  <si>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</si>
  <si>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</si>
  <si>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</si>
  <si>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</si>
  <si>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</si>
  <si>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</si>
  <si>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</si>
  <si>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</si>
  <si>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</si>
  <si>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  <phoneticPr fontId="1" type="noConversion"/>
  </si>
  <si>
    <t>Piece</t>
  </si>
  <si>
    <t>Normal</t>
  </si>
  <si>
    <t>8424.89.9000</t>
  </si>
  <si>
    <t>Yantian,China</t>
  </si>
  <si>
    <t>China</t>
  </si>
  <si>
    <t>BTC June Order</t>
  </si>
  <si>
    <t>Blue</t>
  </si>
  <si>
    <t>7013.99.5010</t>
  </si>
  <si>
    <t>Glass Tumbler</t>
  </si>
  <si>
    <t>Tumbler</t>
  </si>
  <si>
    <t>Cotton jar</t>
  </si>
  <si>
    <t>Tray</t>
  </si>
  <si>
    <t>Elise</t>
  </si>
  <si>
    <t>Glass Lotion Pump(w/plastic pump)-option A</t>
  </si>
  <si>
    <t>Glass Lotion Pump</t>
    <phoneticPr fontId="1" type="noConversion"/>
  </si>
  <si>
    <r>
      <rPr>
        <sz val="11"/>
        <rFont val="Calibri"/>
        <family val="2"/>
      </rPr>
      <t xml:space="preserve">Glass </t>
    </r>
    <r>
      <rPr>
        <sz val="11"/>
        <color rgb="FFFF0000"/>
        <rFont val="Calibri"/>
        <family val="2"/>
      </rPr>
      <t>+decal</t>
    </r>
  </si>
  <si>
    <t>2.95x2.95x7.48"</t>
  </si>
  <si>
    <t>LA71-0488</t>
    <phoneticPr fontId="1" type="noConversion"/>
  </si>
  <si>
    <r>
      <rPr>
        <sz val="11"/>
        <rFont val="Calibri"/>
        <family val="2"/>
      </rPr>
      <t>2 pcs LP+1 pc TBH+1 pc TUM+1 pc SD+1pc CJ+1pc Tray 7pcs</t>
    </r>
    <r>
      <rPr>
        <sz val="11"/>
        <rFont val="微软雅黑"/>
        <family val="2"/>
        <charset val="134"/>
      </rPr>
      <t>混装入外箱</t>
    </r>
  </si>
  <si>
    <t>change decal with white printed backside</t>
  </si>
  <si>
    <t>N-SBHC</t>
  </si>
  <si>
    <r>
      <rPr>
        <sz val="11"/>
        <rFont val="Calibri"/>
        <family val="2"/>
      </rPr>
      <t>Glass Lotion Pump(w/plastic pump)</t>
    </r>
    <r>
      <rPr>
        <sz val="11"/>
        <color rgb="FFFF0000"/>
        <rFont val="Calibri"/>
        <family val="2"/>
      </rPr>
      <t>-option B</t>
    </r>
  </si>
  <si>
    <t>2.75x2.75x7.68"</t>
  </si>
  <si>
    <t>LA71-0489</t>
  </si>
  <si>
    <t>Glass Toothbrush holder</t>
  </si>
  <si>
    <t>3.15x3.15x4.13"</t>
  </si>
  <si>
    <t>LA71-0490</t>
  </si>
  <si>
    <t>3.03x3.03x4.13"</t>
  </si>
  <si>
    <t>LA71-0491</t>
  </si>
  <si>
    <t>Glass Soap dish</t>
  </si>
  <si>
    <t>5.75x3.74x1.18"</t>
  </si>
  <si>
    <t>LA71-0492</t>
  </si>
  <si>
    <t>Glass Cotton Jar</t>
  </si>
  <si>
    <t>4.13x4.13x6.3"</t>
  </si>
  <si>
    <t>LA71-0493</t>
  </si>
  <si>
    <t>7013.99.8090</t>
    <phoneticPr fontId="2" type="noConversion"/>
  </si>
  <si>
    <t>Glass tray</t>
  </si>
  <si>
    <t>9.13x5.24x1.38"</t>
  </si>
  <si>
    <t>LA71-0494</t>
  </si>
  <si>
    <t>Amber</t>
  </si>
  <si>
    <t>Resin Lotion Pump(w/ chrome pump)</t>
    <phoneticPr fontId="1" type="noConversion"/>
  </si>
  <si>
    <t>Resin Lotion Pump</t>
    <phoneticPr fontId="1" type="noConversion"/>
  </si>
  <si>
    <t>Resin+debossed/
painting,matte</t>
  </si>
  <si>
    <t>3x3x8.16"</t>
  </si>
  <si>
    <t>blue</t>
  </si>
  <si>
    <r>
      <rPr>
        <sz val="11"/>
        <rFont val="Calibri"/>
        <family val="2"/>
      </rP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</si>
  <si>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S-DGJH</t>
  </si>
  <si>
    <t>Resin Toothbrush holder</t>
  </si>
  <si>
    <t>4.25x2.36x4.45"</t>
  </si>
  <si>
    <t>LA71-0496</t>
  </si>
  <si>
    <t xml:space="preserve">3924.10.4000 </t>
  </si>
  <si>
    <t>Resin Tumbler</t>
  </si>
  <si>
    <t>3x3x4.45"</t>
  </si>
  <si>
    <t>LA71-0497</t>
  </si>
  <si>
    <t>Resin Soap dish</t>
  </si>
  <si>
    <t>5.5x3.94x1"</t>
  </si>
  <si>
    <t>LA71-0498</t>
  </si>
  <si>
    <t>Resin Cotton jar</t>
  </si>
  <si>
    <t>3.94x3.94x4.72"</t>
  </si>
  <si>
    <t>LA71-0499</t>
  </si>
  <si>
    <t>Resin Tray</t>
  </si>
  <si>
    <t>10x5.5x1"</t>
  </si>
  <si>
    <t>LA71-0500</t>
  </si>
  <si>
    <t>Resin 2 hole organizer</t>
  </si>
  <si>
    <t>5.9x3.07x3.94"</t>
  </si>
  <si>
    <t>LA71-0501</t>
  </si>
  <si>
    <t>Resin Tissue cover</t>
  </si>
  <si>
    <t>5.75x5.75x5.9"</t>
  </si>
  <si>
    <t>LA71-0502</t>
  </si>
  <si>
    <t>Resin Wastebasket</t>
  </si>
  <si>
    <t>8x8x10"</t>
  </si>
  <si>
    <t>LA71-0503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</si>
  <si>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</si>
  <si>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Resin Toilet Brush</t>
  </si>
  <si>
    <t>3.86x3.86x14.7"</t>
  </si>
  <si>
    <t>LA71-0504</t>
  </si>
  <si>
    <t>ceramic Lotion Pump</t>
    <phoneticPr fontId="1" type="noConversion"/>
  </si>
  <si>
    <t>Lotion Pump</t>
    <phoneticPr fontId="1" type="noConversion"/>
  </si>
  <si>
    <t>china</t>
  </si>
  <si>
    <t>S-CZCW</t>
  </si>
  <si>
    <t>ceramic Toothbrush holder</t>
  </si>
  <si>
    <t>Toothbrush holder</t>
  </si>
  <si>
    <t>6912.00.5000</t>
  </si>
  <si>
    <t>ceramic Tumbler</t>
  </si>
  <si>
    <t xml:space="preserve"> Tumbler</t>
  </si>
  <si>
    <t>ceramic Soap dish</t>
  </si>
  <si>
    <t>Soap dish</t>
  </si>
  <si>
    <t>ceramic Tray</t>
  </si>
  <si>
    <t>ceramic Cotton jar</t>
  </si>
  <si>
    <t>Wastebasket</t>
  </si>
  <si>
    <t>8x8x10</t>
  </si>
  <si>
    <r>
      <rPr>
        <sz val="11"/>
        <rFont val="Calibri"/>
        <family val="2"/>
      </rP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</si>
  <si>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</si>
  <si>
    <t>4.35x2.6x4.35"</t>
  </si>
  <si>
    <t>5.33x3.78x1.18"</t>
  </si>
  <si>
    <t>4x4x12"</t>
  </si>
  <si>
    <t>Brush holder</t>
  </si>
  <si>
    <t>4x4x15"</t>
  </si>
  <si>
    <t>5.9x5.9x5.92"</t>
  </si>
  <si>
    <t>Resin Mirror</t>
  </si>
  <si>
    <t>Eliana</t>
    <phoneticPr fontId="1" type="noConversion"/>
  </si>
  <si>
    <t>Resin Lotion Pump(w/chrome pump)</t>
    <phoneticPr fontId="1" type="noConversion"/>
  </si>
  <si>
    <t xml:space="preserve">Resin  </t>
  </si>
  <si>
    <t>3x3x8.49"</t>
  </si>
  <si>
    <t>White</t>
  </si>
  <si>
    <t>4.25x2.875x4.5"</t>
  </si>
  <si>
    <t>LA71-0506</t>
  </si>
  <si>
    <t>3x3x4.5"</t>
  </si>
  <si>
    <t>LA71-0507</t>
  </si>
  <si>
    <t>5.75x3.875x1"</t>
  </si>
  <si>
    <t>LA71-0508</t>
  </si>
  <si>
    <t>4x4x4.75"</t>
  </si>
  <si>
    <t>LA71-0509</t>
  </si>
  <si>
    <t>10x5.25x1.125"</t>
  </si>
  <si>
    <t>LA71-0510</t>
  </si>
  <si>
    <t xml:space="preserve">Resin Brush holder with chrome handle </t>
    <phoneticPr fontId="1" type="noConversion"/>
  </si>
  <si>
    <t>LA71-0511</t>
  </si>
  <si>
    <t>8x7.6x10"</t>
  </si>
  <si>
    <t>LA71-0512</t>
  </si>
  <si>
    <t xml:space="preserve"> Branch</t>
  </si>
  <si>
    <t>Stoneware, beige-gray uranium oxide glaze.</t>
  </si>
  <si>
    <r>
      <rPr>
        <sz val="11"/>
        <rFont val="Calibri"/>
        <family val="2"/>
      </rPr>
      <t xml:space="preserve">stoneware, </t>
    </r>
    <r>
      <rPr>
        <sz val="11"/>
        <rFont val="宋体"/>
        <family val="3"/>
        <charset val="134"/>
      </rPr>
      <t>米灰色氧化铀</t>
    </r>
  </si>
  <si>
    <t>3.1x3.1x8.16</t>
  </si>
  <si>
    <t>cream</t>
  </si>
  <si>
    <r>
      <rPr>
        <sz val="11"/>
        <rFont val="Calibri"/>
        <family val="2"/>
      </rPr>
      <t>2 pcs LP+1 pc TBH+1 pc TUM+1 pc SD+1pc CJ+1pc Tray+1pc WB+1pc Towel Bar+1pc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（毛巾环入保利龙装一个内盒）</t>
    </r>
  </si>
  <si>
    <t>4.3x2.65x4.4</t>
  </si>
  <si>
    <t>LA71-0514</t>
  </si>
  <si>
    <t>3.1x3.1x4.4</t>
  </si>
  <si>
    <t>LA71-0515</t>
  </si>
  <si>
    <t>5.5x4.15x1</t>
  </si>
  <si>
    <t>LA71-0516</t>
  </si>
  <si>
    <t>9.75x5.5x1</t>
  </si>
  <si>
    <t>LA71-0517</t>
  </si>
  <si>
    <t>4x4x4.6</t>
  </si>
  <si>
    <t>LA71-0518</t>
  </si>
  <si>
    <t>LA71-0519</t>
  </si>
  <si>
    <r>
      <rPr>
        <sz val="11"/>
        <color rgb="FFFF0000"/>
        <rFont val="Calibri"/>
        <family val="2"/>
      </rPr>
      <t>ceramic  Toilet brush holder-</t>
    </r>
    <r>
      <rPr>
        <sz val="11"/>
        <color rgb="FFFF0000"/>
        <rFont val="宋体"/>
        <family val="3"/>
        <charset val="134"/>
      </rPr>
      <t>盖片</t>
    </r>
    <r>
      <rPr>
        <sz val="11"/>
        <color rgb="FFFF0000"/>
        <rFont val="Calibri"/>
        <family val="2"/>
      </rPr>
      <t>1mm</t>
    </r>
  </si>
  <si>
    <t>Toilet brush holder</t>
  </si>
  <si>
    <t>4x4x14.72</t>
  </si>
  <si>
    <t>LA71-0520</t>
  </si>
  <si>
    <t>ceramic Towel Bar</t>
  </si>
  <si>
    <t>Towel Bar</t>
  </si>
  <si>
    <t>4.5x4.5x12</t>
  </si>
  <si>
    <t>LA71-0521</t>
  </si>
  <si>
    <t>Providence</t>
  </si>
  <si>
    <t>Resin embossed/matte pink</t>
  </si>
  <si>
    <t>3.12x3.12x7.76"</t>
  </si>
  <si>
    <t>pink</t>
  </si>
  <si>
    <r>
      <rPr>
        <sz val="11"/>
        <rFont val="Calibri"/>
        <family val="2"/>
      </rPr>
      <t xml:space="preserve">2 pcs LP+1 pc TBH+1 pc TUM+1 pc SD+1pc Tray+1pc TC+1pc WB+1pc BB+ 1pc Towel Bar+1pc Mirror
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</si>
  <si>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No soft touch</t>
  </si>
  <si>
    <t>April POE different color</t>
  </si>
  <si>
    <t>LA71-0524</t>
  </si>
  <si>
    <t>3x3x4.35"</t>
  </si>
  <si>
    <t>LA71-0525</t>
  </si>
  <si>
    <t>LA71-0526</t>
  </si>
  <si>
    <t>9.5x5.5x1.1"</t>
  </si>
  <si>
    <t>LA71-0527</t>
  </si>
  <si>
    <t>LA71-0528</t>
  </si>
  <si>
    <t>LA71-0529</t>
  </si>
  <si>
    <t>4x4x14.7"</t>
  </si>
  <si>
    <t>LA71-0530</t>
  </si>
  <si>
    <t>Resin Towel bar(w/iron)</t>
  </si>
  <si>
    <t>Resin Towel bar</t>
    <phoneticPr fontId="1" type="noConversion"/>
  </si>
  <si>
    <t>LA71-0531</t>
  </si>
  <si>
    <t>5x5x10.5"</t>
  </si>
  <si>
    <t>LA71-0495</t>
  </si>
  <si>
    <t>LA71-0505</t>
  </si>
  <si>
    <t>LA71-0513</t>
  </si>
  <si>
    <t>LA71-0522</t>
  </si>
  <si>
    <t>LA71-0523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</si>
</sst>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26" formatCode="\$#,##0.00_);[Red]\(\$#,##0.00\)"/>
    <numFmt numFmtId="176" formatCode="&quot;$&quot;#,##0.00"/>
    <numFmt numFmtId="177" formatCode="0.0"/>
    <numFmt numFmtId="178" formatCode="0.000"/>
    <numFmt numFmtId="179" formatCode="_(* #,##0.00_);_(* \(#,##0.00\);_(* &quot;-&quot;??_);_(@_)"/>
    <numFmt numFmtId="180" formatCode="_(* #,##0_);_(* \(#,##0\);_(* &quot;-&quot;??_);_(@_)"/>
    <numFmt numFmtId="181" formatCode="0.0%"/>
    <numFmt numFmtId="182" formatCode="_([$$-409]* #,##0.00_);_([$$-409]* \(#,##0.00\);_([$$-409]* &quot;-&quot;??_);_(@_)"/>
    <numFmt numFmtId="183" formatCode="0.0_);[Red]\(0.0\)"/>
    <numFmt numFmtId="184" formatCode="0.00_ "/>
    <numFmt numFmtId="185" formatCode="[$-409]d/mmm;@"/>
    <numFmt numFmtId="186" formatCode="[$$-409]#,##0.00;\-[$$-409]#,##0.00"/>
    <numFmt numFmtId="187" formatCode="0.00_);[Red]\(0.00\)"/>
  </numFmts>
  <fonts count="22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ptos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name val="Aptos Display"/>
      <family val="2"/>
    </font>
    <font>
      <sz val="11"/>
      <color indexed="8"/>
      <name val="Aptos Display"/>
      <family val="2"/>
    </font>
    <font>
      <b/>
      <sz val="11"/>
      <color rgb="FF000000"/>
      <name val="Calibri"/>
      <family val="2"/>
    </font>
    <font>
      <sz val="11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7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6" fillId="0" borderId="0"/>
    <xf numFmtId="185" fontId="6" fillId="0" borderId="0"/>
    <xf numFmtId="0" fontId="10" fillId="0" borderId="0"/>
    <xf numFmtId="185" fontId="1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185" fontId="10" fillId="0" borderId="0" applyProtection="0"/>
    <xf numFmtId="0" fontId="15" fillId="0" borderId="0">
      <alignment vertical="center"/>
    </xf>
  </cellStyleXfs>
  <cellXfs count="1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4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left" vertical="center" wrapText="1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1" fontId="0" fillId="0" borderId="1" xfId="0" applyNumberForma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6" applyNumberFormat="1" applyFont="1" applyFill="1" applyBorder="1" applyAlignment="1"/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vertical="center"/>
    </xf>
    <xf numFmtId="2" fontId="0" fillId="7" borderId="1" xfId="0" applyNumberFormat="1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wrapText="1"/>
    </xf>
    <xf numFmtId="181" fontId="0" fillId="0" borderId="1" xfId="1" applyNumberFormat="1" applyFont="1" applyBorder="1"/>
    <xf numFmtId="0" fontId="0" fillId="0" borderId="1" xfId="0" applyBorder="1" applyAlignment="1">
      <alignment horizont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/>
    </xf>
    <xf numFmtId="184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183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/>
    </xf>
    <xf numFmtId="184" fontId="2" fillId="4" borderId="1" xfId="0" applyNumberFormat="1" applyFont="1" applyFill="1" applyBorder="1" applyAlignment="1">
      <alignment horizontal="left" vertical="center"/>
    </xf>
    <xf numFmtId="182" fontId="9" fillId="0" borderId="1" xfId="7" applyFont="1" applyBorder="1" applyAlignment="1">
      <alignment horizontal="center"/>
    </xf>
    <xf numFmtId="181" fontId="9" fillId="0" borderId="1" xfId="8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85" fontId="0" fillId="0" borderId="1" xfId="0" applyNumberFormat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wrapText="1"/>
    </xf>
    <xf numFmtId="176" fontId="0" fillId="4" borderId="1" xfId="0" applyNumberFormat="1" applyFill="1" applyBorder="1" applyAlignment="1">
      <alignment horizontal="center" vertical="center" wrapText="1"/>
    </xf>
    <xf numFmtId="186" fontId="4" fillId="0" borderId="1" xfId="0" applyNumberFormat="1" applyFont="1" applyBorder="1" applyAlignment="1">
      <alignment vertical="center" wrapText="1"/>
    </xf>
    <xf numFmtId="186" fontId="2" fillId="0" borderId="1" xfId="0" applyNumberFormat="1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/>
    </xf>
    <xf numFmtId="187" fontId="2" fillId="0" borderId="1" xfId="1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/>
    </xf>
    <xf numFmtId="187" fontId="2" fillId="9" borderId="1" xfId="1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181" fontId="9" fillId="0" borderId="1" xfId="11" applyNumberFormat="1" applyFont="1" applyFill="1" applyBorder="1" applyAlignment="1">
      <alignment horizontal="center" vertical="center" wrapText="1"/>
    </xf>
    <xf numFmtId="26" fontId="4" fillId="4" borderId="1" xfId="2" applyNumberFormat="1" applyFont="1" applyFill="1" applyBorder="1" applyAlignment="1">
      <alignment horizontal="center" vertical="center"/>
    </xf>
    <xf numFmtId="185" fontId="2" fillId="0" borderId="1" xfId="12" applyFont="1" applyBorder="1" applyAlignment="1">
      <alignment horizontal="left" vertical="center" wrapText="1"/>
    </xf>
    <xf numFmtId="183" fontId="2" fillId="0" borderId="1" xfId="0" applyNumberFormat="1" applyFont="1" applyBorder="1" applyAlignment="1">
      <alignment horizontal="left" vertical="center" wrapText="1"/>
    </xf>
    <xf numFmtId="176" fontId="4" fillId="4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/>
    <xf numFmtId="183" fontId="0" fillId="0" borderId="1" xfId="0" applyNumberForma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181" fontId="17" fillId="0" borderId="1" xfId="0" applyNumberFormat="1" applyFont="1" applyBorder="1" applyAlignment="1">
      <alignment horizontal="left" vertical="center" wrapText="1"/>
    </xf>
    <xf numFmtId="185" fontId="0" fillId="0" borderId="1" xfId="0" applyNumberForma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 shrinkToFit="1"/>
    </xf>
    <xf numFmtId="181" fontId="19" fillId="0" borderId="1" xfId="0" applyNumberFormat="1" applyFon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8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26" fontId="4" fillId="8" borderId="1" xfId="2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9" applyFont="1" applyBorder="1" applyAlignment="1">
      <alignment horizontal="left" vertical="center" wrapText="1"/>
    </xf>
    <xf numFmtId="176" fontId="4" fillId="8" borderId="1" xfId="2" applyNumberFormat="1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2" applyBorder="1" applyAlignment="1">
      <alignment horizontal="left" vertical="center" wrapText="1"/>
    </xf>
    <xf numFmtId="183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4">
    <cellStyle name="_ET_STYLE_NoName_00_ 2 2 2" xfId="8" xr:uid="{72977903-5C41-42A3-995C-CDF5DBBF31F6}"/>
    <cellStyle name="Comma 5 2" xfId="5" xr:uid="{4305A2BB-6D6A-4242-8C7C-33A10CC37DF6}"/>
    <cellStyle name="Normal 2" xfId="2" xr:uid="{B79461E8-0356-46B5-A00D-66EF0FCF5A1E}"/>
    <cellStyle name="Normal 2 18 2" xfId="3" xr:uid="{9D6AFA21-2406-44D3-9343-D7944F2483AA}"/>
    <cellStyle name="Normal 3" xfId="4" xr:uid="{175B9F6E-C6E7-437A-8F91-B688490FF7E1}"/>
    <cellStyle name="Normal 55" xfId="13" xr:uid="{A1797A41-AD19-4B5F-A551-7126C2486655}"/>
    <cellStyle name="Percent 2" xfId="6" xr:uid="{806B8D93-79C2-4866-9793-82CFF49C79AA}"/>
    <cellStyle name="Percent 2 2 2 52" xfId="11" xr:uid="{E93D7DAE-5D4E-43C8-90AA-0FB931046F88}"/>
    <cellStyle name="百分比" xfId="1" builtinId="5"/>
    <cellStyle name="常规" xfId="0" builtinId="0"/>
    <cellStyle name="常规_quotation-Mercury  3.22.2011 (for BBB)_BBB Spring 12 Styleout Belize - Heather 102111 2" xfId="9" xr:uid="{C46A3D83-797B-48C9-8200-792196F6B804}"/>
    <cellStyle name="常规_quotation-Mercury  3.22.2011 (for BBB)_JLA BBB quotation sheet -9.13 2" xfId="12" xr:uid="{E56D54FD-A191-4167-ACAB-C4461A51ECEE}"/>
    <cellStyle name="常规_TSS-TARGET Holiday 09 D67 Better damask Table linen--90327 (3)" xfId="10" xr:uid="{D2E714E7-BB7D-4C2F-A48A-458BDCD0C243}"/>
    <cellStyle name="样式 1 4" xfId="7" xr:uid="{D4DD99DA-19F6-4BAE-9DA4-40FF9E3B4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June%202026%20POE%20Quote%20-%2020260114.xlsx" TargetMode="External"/><Relationship Id="rId1" Type="http://schemas.openxmlformats.org/officeDocument/2006/relationships/externalLinkPath" Target="/Users/liujie/Downloads/HG%20June%202026%20POE%20Quote%20-%2020260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Item"/>
      <sheetName val="Sunny 1.14.2026"/>
      <sheetName val="ValueSelect"/>
      <sheetName val="Data"/>
    </sheetNames>
    <sheetDataSet>
      <sheetData sheetId="0"/>
      <sheetData sheetId="1"/>
      <sheetData sheetId="2"/>
      <sheetData sheetId="3">
        <row r="14">
          <cell r="R14">
            <v>3.74</v>
          </cell>
        </row>
        <row r="15">
          <cell r="R15">
            <v>2.81</v>
          </cell>
        </row>
        <row r="16">
          <cell r="R16">
            <v>2.81</v>
          </cell>
        </row>
        <row r="17">
          <cell r="R17">
            <v>2.36</v>
          </cell>
        </row>
        <row r="18">
          <cell r="R18">
            <v>2.36</v>
          </cell>
        </row>
        <row r="19">
          <cell r="R19">
            <v>4.25</v>
          </cell>
        </row>
        <row r="20">
          <cell r="R20">
            <v>4.43</v>
          </cell>
        </row>
        <row r="30">
          <cell r="Q30">
            <v>2.4500000000000002</v>
          </cell>
        </row>
        <row r="31">
          <cell r="Q31">
            <v>1.62</v>
          </cell>
        </row>
        <row r="32">
          <cell r="Q32">
            <v>1.48</v>
          </cell>
        </row>
        <row r="33">
          <cell r="Q33">
            <v>1.48</v>
          </cell>
        </row>
        <row r="34">
          <cell r="Q34">
            <v>2.2999999999999998</v>
          </cell>
        </row>
        <row r="35">
          <cell r="Q35">
            <v>3.2</v>
          </cell>
        </row>
        <row r="36">
          <cell r="Q36">
            <v>2.95</v>
          </cell>
        </row>
        <row r="37">
          <cell r="Q37">
            <v>4.0999999999999996</v>
          </cell>
        </row>
        <row r="38">
          <cell r="Q38">
            <v>6.9</v>
          </cell>
        </row>
        <row r="39">
          <cell r="Q39">
            <v>3.98</v>
          </cell>
        </row>
        <row r="61">
          <cell r="Q61">
            <v>2.38</v>
          </cell>
        </row>
        <row r="62">
          <cell r="Q62">
            <v>1.48</v>
          </cell>
        </row>
        <row r="63">
          <cell r="Q63">
            <v>1.35</v>
          </cell>
        </row>
        <row r="64">
          <cell r="Q64">
            <v>1.35</v>
          </cell>
        </row>
        <row r="65">
          <cell r="Q65">
            <v>2.06</v>
          </cell>
        </row>
        <row r="66">
          <cell r="Q66">
            <v>2.4500000000000002</v>
          </cell>
        </row>
        <row r="67">
          <cell r="Q67">
            <v>3.79</v>
          </cell>
        </row>
        <row r="68">
          <cell r="Q68">
            <v>6.1</v>
          </cell>
        </row>
        <row r="70">
          <cell r="R70">
            <v>2.04</v>
          </cell>
        </row>
        <row r="71">
          <cell r="R71">
            <v>1.46</v>
          </cell>
        </row>
        <row r="72">
          <cell r="R72">
            <v>1.4</v>
          </cell>
        </row>
        <row r="73">
          <cell r="R73">
            <v>1.4</v>
          </cell>
        </row>
        <row r="74">
          <cell r="R74">
            <v>2.25</v>
          </cell>
        </row>
        <row r="75">
          <cell r="R75">
            <v>2.04</v>
          </cell>
        </row>
        <row r="76">
          <cell r="R76">
            <v>7.64</v>
          </cell>
        </row>
        <row r="77">
          <cell r="R77">
            <v>4.37</v>
          </cell>
        </row>
        <row r="78">
          <cell r="R78">
            <v>4.28</v>
          </cell>
        </row>
        <row r="120">
          <cell r="Q120">
            <v>2.5</v>
          </cell>
        </row>
        <row r="121">
          <cell r="Q121">
            <v>1.5</v>
          </cell>
        </row>
        <row r="122">
          <cell r="Q122">
            <v>1.4</v>
          </cell>
        </row>
        <row r="123">
          <cell r="Q123">
            <v>1.4</v>
          </cell>
        </row>
        <row r="124">
          <cell r="Q124">
            <v>2.8</v>
          </cell>
        </row>
        <row r="125">
          <cell r="Q125">
            <v>3.85</v>
          </cell>
        </row>
        <row r="126">
          <cell r="Q126">
            <v>6.5</v>
          </cell>
        </row>
        <row r="127">
          <cell r="Q127">
            <v>3.88</v>
          </cell>
        </row>
        <row r="128">
          <cell r="Q128">
            <v>4.0999999999999996</v>
          </cell>
        </row>
        <row r="129">
          <cell r="Q129">
            <v>4.45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F35A-9554-4B9B-950F-9F797D9C2DE3}">
  <dimension ref="A1:BL45"/>
  <sheetViews>
    <sheetView tabSelected="1" topLeftCell="AI1" zoomScale="71" zoomScaleNormal="71" workbookViewId="0">
      <selection activeCell="BG8" sqref="BG8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customWidth="1"/>
    <col min="4" max="4" width="10.453125" style="2" customWidth="1"/>
    <col min="5" max="5" width="24.453125" style="2" customWidth="1"/>
    <col min="6" max="6" width="17.453125" style="2" customWidth="1"/>
    <col min="7" max="7" width="10" style="2" customWidth="1"/>
    <col min="8" max="8" width="37.81640625" style="2" customWidth="1"/>
    <col min="9" max="9" width="26.1796875" style="2" customWidth="1"/>
    <col min="10" max="10" width="30.7265625" style="2" customWidth="1"/>
    <col min="11" max="11" width="11" style="3" customWidth="1"/>
    <col min="12" max="12" width="18.453125" style="2" customWidth="1"/>
    <col min="13" max="13" width="8.81640625" style="2" customWidth="1"/>
    <col min="14" max="15" width="8.1796875" style="2" customWidth="1"/>
    <col min="16" max="16" width="12.1796875" style="2" customWidth="1"/>
    <col min="17" max="17" width="19.7265625" style="2" customWidth="1"/>
    <col min="18" max="18" width="8.81640625" style="2" customWidth="1"/>
    <col min="19" max="19" width="10.26953125" style="5" customWidth="1"/>
    <col min="20" max="21" width="10.26953125" style="2" customWidth="1"/>
    <col min="22" max="27" width="10.26953125" style="107" customWidth="1"/>
    <col min="28" max="28" width="10.26953125" style="108" customWidth="1"/>
    <col min="29" max="29" width="10.26953125" style="109" customWidth="1"/>
    <col min="30" max="30" width="10.26953125" style="110" customWidth="1"/>
    <col min="31" max="31" width="10.26953125" style="108" customWidth="1"/>
    <col min="32" max="32" width="10.26953125" style="109" customWidth="1"/>
    <col min="33" max="33" width="10.26953125" style="2" customWidth="1"/>
    <col min="34" max="34" width="10.26953125" style="5" customWidth="1"/>
    <col min="35" max="36" width="10.26953125" style="2" customWidth="1"/>
    <col min="37" max="37" width="10.26953125" style="4" customWidth="1"/>
    <col min="38" max="39" width="10.26953125" style="5" customWidth="1"/>
    <col min="40" max="40" width="10.26953125" style="4" customWidth="1"/>
    <col min="41" max="41" width="10.26953125" style="5" customWidth="1"/>
    <col min="42" max="42" width="10.26953125" style="4" customWidth="1"/>
    <col min="43" max="44" width="10.26953125" style="5" customWidth="1"/>
    <col min="45" max="45" width="10.26953125" style="4" customWidth="1"/>
    <col min="46" max="48" width="10.26953125" style="5" customWidth="1"/>
    <col min="49" max="49" width="8.81640625" style="5" customWidth="1"/>
    <col min="50" max="50" width="12.1796875" style="111" customWidth="1"/>
    <col min="51" max="51" width="9.1796875" style="2" hidden="1" customWidth="1"/>
    <col min="52" max="52" width="0" style="2" hidden="1" customWidth="1"/>
    <col min="53" max="53" width="10.1796875" style="5" hidden="1" customWidth="1"/>
    <col min="54" max="54" width="9.1796875" style="2"/>
    <col min="55" max="56" width="13.54296875" style="5" customWidth="1"/>
    <col min="57" max="57" width="11.81640625" style="5" hidden="1" customWidth="1"/>
    <col min="58" max="16384" width="9.1796875" style="2"/>
  </cols>
  <sheetData>
    <row r="1" spans="1:64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6"/>
      <c r="AK1" s="21" t="s">
        <v>35</v>
      </c>
      <c r="AL1" s="22" t="s">
        <v>36</v>
      </c>
      <c r="AM1" s="20" t="s">
        <v>37</v>
      </c>
      <c r="AN1" s="21" t="s">
        <v>38</v>
      </c>
      <c r="AO1" s="20" t="s">
        <v>39</v>
      </c>
      <c r="AP1" s="21" t="s">
        <v>40</v>
      </c>
      <c r="AQ1" s="20" t="s">
        <v>41</v>
      </c>
      <c r="AR1" s="23" t="s">
        <v>42</v>
      </c>
      <c r="AS1" s="21" t="s">
        <v>43</v>
      </c>
      <c r="AT1" s="20" t="s">
        <v>44</v>
      </c>
      <c r="AU1" s="20" t="s">
        <v>45</v>
      </c>
      <c r="AV1" s="24" t="s">
        <v>46</v>
      </c>
      <c r="AW1" s="25" t="s">
        <v>47</v>
      </c>
      <c r="AX1" s="26" t="s">
        <v>48</v>
      </c>
      <c r="AY1" s="27" t="s">
        <v>49</v>
      </c>
      <c r="AZ1" s="25" t="s">
        <v>50</v>
      </c>
      <c r="BA1" s="28" t="s">
        <v>51</v>
      </c>
      <c r="BB1" s="6" t="s">
        <v>52</v>
      </c>
      <c r="BC1" s="20" t="s">
        <v>53</v>
      </c>
      <c r="BD1" s="20" t="s">
        <v>54</v>
      </c>
      <c r="BE1" s="20" t="s">
        <v>55</v>
      </c>
      <c r="BF1" s="29" t="s">
        <v>56</v>
      </c>
      <c r="BG1" s="30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</row>
    <row r="2" spans="1:64" ht="22" customHeight="1" x14ac:dyDescent="0.35">
      <c r="A2" s="56">
        <v>11</v>
      </c>
      <c r="B2" s="114"/>
      <c r="C2" s="54"/>
      <c r="D2" s="32" t="s">
        <v>62</v>
      </c>
      <c r="E2" s="33" t="s">
        <v>63</v>
      </c>
      <c r="F2" s="34" t="s">
        <v>64</v>
      </c>
      <c r="G2" s="35" t="s">
        <v>77</v>
      </c>
      <c r="H2" s="34" t="s">
        <v>78</v>
      </c>
      <c r="I2" s="34" t="s">
        <v>79</v>
      </c>
      <c r="J2" s="59" t="s">
        <v>80</v>
      </c>
      <c r="K2" s="59" t="s">
        <v>80</v>
      </c>
      <c r="L2" s="60" t="s">
        <v>81</v>
      </c>
      <c r="M2" s="38" t="s">
        <v>71</v>
      </c>
      <c r="N2" s="52"/>
      <c r="O2" s="61"/>
      <c r="P2" s="62" t="s">
        <v>82</v>
      </c>
      <c r="Q2" s="54"/>
      <c r="R2" s="37" t="s">
        <v>65</v>
      </c>
      <c r="S2" s="57">
        <f>'[1]Sunny 1.14.2026'!R14</f>
        <v>3.74</v>
      </c>
      <c r="T2" s="31" t="s">
        <v>66</v>
      </c>
      <c r="U2" s="115" t="s">
        <v>83</v>
      </c>
      <c r="V2" s="116">
        <v>25</v>
      </c>
      <c r="W2" s="116">
        <v>22</v>
      </c>
      <c r="X2" s="116">
        <v>27</v>
      </c>
      <c r="Y2" s="63">
        <v>16</v>
      </c>
      <c r="Z2" s="63">
        <v>8</v>
      </c>
      <c r="AA2" s="63">
        <v>20.5</v>
      </c>
      <c r="AB2" s="39">
        <v>10</v>
      </c>
      <c r="AC2" s="64">
        <v>2</v>
      </c>
      <c r="AD2" s="40">
        <f t="shared" ref="AD2:AD26" si="0">IF(Y2="","",Y2*Z2*AA2/1000000)</f>
        <v>2.624E-3</v>
      </c>
      <c r="AE2" s="41">
        <v>63</v>
      </c>
      <c r="AF2" s="42">
        <f t="shared" ref="AF2:AF26" si="1">IF(AC2="","",AE2/AD2*AC2)</f>
        <v>48018.292682926825</v>
      </c>
      <c r="AG2" s="43">
        <v>2250</v>
      </c>
      <c r="AH2" s="44">
        <f t="shared" ref="AH2:AH26" si="2">IF(ISERROR(AG2/AF2),"",AG2/AF2)</f>
        <v>4.6857142857142861E-2</v>
      </c>
      <c r="AI2" s="38" t="s">
        <v>67</v>
      </c>
      <c r="AJ2" s="55">
        <v>1.7999999999999999E-2</v>
      </c>
      <c r="AK2" s="45">
        <f t="shared" ref="AK2:AK26" si="3">AJ2+20%</f>
        <v>0.218</v>
      </c>
      <c r="AL2" s="44">
        <f t="shared" ref="AL2:AL25" si="4">IF(ISERROR(S2*AK2),"",S2*AK2)</f>
        <v>0.81532000000000004</v>
      </c>
      <c r="AM2" s="44">
        <f t="shared" ref="AM2:AM25" si="5">IF(ISERROR(S2+AH2+AL2),"",S2+AH2+AL2)</f>
        <v>4.6021771428571432</v>
      </c>
      <c r="AN2" s="46">
        <v>0</v>
      </c>
      <c r="AO2" s="44">
        <f t="shared" ref="AO2:AO25" si="6">IF(ISERROR(AX2*AN2),"",AX2*AN2)</f>
        <v>0</v>
      </c>
      <c r="AP2" s="46">
        <v>0.06</v>
      </c>
      <c r="AQ2" s="44">
        <f t="shared" ref="AQ2:AQ25" si="7">IF(ISERROR(AX2*AP2),"",AX2*AP2)</f>
        <v>0.41699999999999998</v>
      </c>
      <c r="AR2" s="47">
        <v>0</v>
      </c>
      <c r="AS2" s="46">
        <v>0</v>
      </c>
      <c r="AT2" s="44">
        <f t="shared" ref="AT2:AT8" si="8">IF(ISERROR(AX2*AS2),"",AX2*AS2)</f>
        <v>0</v>
      </c>
      <c r="AU2" s="44">
        <f t="shared" ref="AU2:AU25" si="9">IF(ISERROR(AO2+AQ2+AT2),"",AO2+AQ2+AT2)</f>
        <v>0.41699999999999998</v>
      </c>
      <c r="AV2" s="44">
        <f t="shared" ref="AV2:AV25" si="10">IF(ISERROR(AM2+AU2),"",AM2+AU2)</f>
        <v>5.019177142857143</v>
      </c>
      <c r="AW2" s="48">
        <f t="shared" ref="AW2:AW25" si="11">IF(ISERROR((AX2-AV2)/AX2),"",(AX2-AV2)/AX2)</f>
        <v>0.27781623843782116</v>
      </c>
      <c r="AX2" s="65">
        <v>6.95</v>
      </c>
      <c r="AY2" s="49"/>
      <c r="AZ2" s="48" t="str">
        <f t="shared" ref="AZ2:AZ26" si="12">IF(ISERROR((AY2-AX2)/AY2),"",(AY2-AX2)/AY2)</f>
        <v/>
      </c>
      <c r="BA2" s="49"/>
      <c r="BB2" s="52">
        <v>1200</v>
      </c>
      <c r="BC2" s="44">
        <f t="shared" ref="BC2:BC26" si="13">IF(ISERROR(AV2*BB2),"",AV2*BB2)</f>
        <v>6023.0125714285714</v>
      </c>
      <c r="BD2" s="44">
        <f t="shared" ref="BD2:BD26" si="14">IF(ISERROR(AX2*BB2),"",AX2*BB2)</f>
        <v>8340</v>
      </c>
      <c r="BE2" s="44">
        <f t="shared" ref="BE2:BE26" si="15">IF(ISERROR(AY2*BB2),"",AY2*BB2)</f>
        <v>0</v>
      </c>
      <c r="BF2" s="51">
        <v>8.91</v>
      </c>
      <c r="BG2" s="54"/>
      <c r="BH2" s="112" t="s">
        <v>84</v>
      </c>
      <c r="BI2" s="52" t="s">
        <v>68</v>
      </c>
      <c r="BJ2" s="52" t="s">
        <v>69</v>
      </c>
      <c r="BK2" s="52" t="s">
        <v>85</v>
      </c>
      <c r="BL2" s="53" t="s">
        <v>70</v>
      </c>
    </row>
    <row r="3" spans="1:64" ht="22" customHeight="1" x14ac:dyDescent="0.35">
      <c r="A3" s="56">
        <v>12</v>
      </c>
      <c r="B3" s="114"/>
      <c r="C3" s="54"/>
      <c r="D3" s="32" t="s">
        <v>62</v>
      </c>
      <c r="E3" s="33" t="s">
        <v>63</v>
      </c>
      <c r="F3" s="34" t="s">
        <v>64</v>
      </c>
      <c r="G3" s="35" t="s">
        <v>77</v>
      </c>
      <c r="H3" s="66" t="s">
        <v>86</v>
      </c>
      <c r="I3" s="66" t="s">
        <v>79</v>
      </c>
      <c r="J3" s="59" t="s">
        <v>80</v>
      </c>
      <c r="K3" s="59" t="s">
        <v>80</v>
      </c>
      <c r="L3" s="67" t="s">
        <v>87</v>
      </c>
      <c r="M3" s="38" t="s">
        <v>71</v>
      </c>
      <c r="N3" s="52"/>
      <c r="O3" s="61"/>
      <c r="P3" s="62" t="s">
        <v>88</v>
      </c>
      <c r="Q3" s="54"/>
      <c r="R3" s="37" t="s">
        <v>65</v>
      </c>
      <c r="S3" s="57">
        <f>'[1]Sunny 1.14.2026'!R15</f>
        <v>2.81</v>
      </c>
      <c r="T3" s="31" t="s">
        <v>66</v>
      </c>
      <c r="U3" s="115"/>
      <c r="V3" s="116"/>
      <c r="W3" s="116"/>
      <c r="X3" s="116"/>
      <c r="Y3" s="63">
        <v>15</v>
      </c>
      <c r="Z3" s="63">
        <v>8</v>
      </c>
      <c r="AA3" s="63">
        <v>21.5</v>
      </c>
      <c r="AB3" s="39">
        <v>10</v>
      </c>
      <c r="AC3" s="64">
        <v>2</v>
      </c>
      <c r="AD3" s="40">
        <f t="shared" si="0"/>
        <v>2.5799999999999998E-3</v>
      </c>
      <c r="AE3" s="41">
        <v>63</v>
      </c>
      <c r="AF3" s="42">
        <f t="shared" si="1"/>
        <v>48837.209302325587</v>
      </c>
      <c r="AG3" s="43">
        <v>2250</v>
      </c>
      <c r="AH3" s="44">
        <f t="shared" si="2"/>
        <v>4.6071428571428569E-2</v>
      </c>
      <c r="AI3" s="38" t="s">
        <v>67</v>
      </c>
      <c r="AJ3" s="55">
        <v>1.7999999999999999E-2</v>
      </c>
      <c r="AK3" s="45">
        <f t="shared" si="3"/>
        <v>0.218</v>
      </c>
      <c r="AL3" s="44">
        <f t="shared" si="4"/>
        <v>0.61258000000000001</v>
      </c>
      <c r="AM3" s="44">
        <f t="shared" si="5"/>
        <v>3.4686514285714285</v>
      </c>
      <c r="AN3" s="46">
        <v>0</v>
      </c>
      <c r="AO3" s="44">
        <f t="shared" si="6"/>
        <v>0</v>
      </c>
      <c r="AP3" s="46">
        <v>0.06</v>
      </c>
      <c r="AQ3" s="44">
        <f t="shared" si="7"/>
        <v>0.36</v>
      </c>
      <c r="AR3" s="47">
        <v>0</v>
      </c>
      <c r="AS3" s="46">
        <v>0</v>
      </c>
      <c r="AT3" s="44">
        <f t="shared" si="8"/>
        <v>0</v>
      </c>
      <c r="AU3" s="44">
        <f t="shared" si="9"/>
        <v>0.36</v>
      </c>
      <c r="AV3" s="44">
        <f t="shared" si="10"/>
        <v>3.8286514285714284</v>
      </c>
      <c r="AW3" s="48">
        <f t="shared" si="11"/>
        <v>0.36189142857142859</v>
      </c>
      <c r="AX3" s="65">
        <v>6</v>
      </c>
      <c r="AY3" s="49"/>
      <c r="AZ3" s="48" t="str">
        <f t="shared" si="12"/>
        <v/>
      </c>
      <c r="BA3" s="49"/>
      <c r="BB3" s="52">
        <v>1200</v>
      </c>
      <c r="BC3" s="44">
        <f t="shared" si="13"/>
        <v>4594.3817142857142</v>
      </c>
      <c r="BD3" s="44">
        <f t="shared" si="14"/>
        <v>7200</v>
      </c>
      <c r="BE3" s="44">
        <f t="shared" si="15"/>
        <v>0</v>
      </c>
      <c r="BF3" s="51" t="str">
        <f t="shared" ref="BF2:BF25" si="16">IF(V3="","",V3*W3*X3/1000000/AC3*BB3)</f>
        <v/>
      </c>
      <c r="BG3" s="54"/>
      <c r="BH3" s="113"/>
      <c r="BI3" s="52" t="s">
        <v>68</v>
      </c>
      <c r="BJ3" s="52" t="s">
        <v>69</v>
      </c>
      <c r="BK3" s="52" t="s">
        <v>85</v>
      </c>
    </row>
    <row r="4" spans="1:64" ht="22" customHeight="1" x14ac:dyDescent="0.35">
      <c r="A4" s="56">
        <v>13</v>
      </c>
      <c r="B4" s="114"/>
      <c r="C4" s="54"/>
      <c r="D4" s="32" t="s">
        <v>62</v>
      </c>
      <c r="E4" s="33" t="s">
        <v>63</v>
      </c>
      <c r="F4" s="34" t="s">
        <v>64</v>
      </c>
      <c r="G4" s="35" t="s">
        <v>77</v>
      </c>
      <c r="H4" s="52" t="s">
        <v>89</v>
      </c>
      <c r="I4" s="52" t="s">
        <v>89</v>
      </c>
      <c r="J4" s="59" t="s">
        <v>80</v>
      </c>
      <c r="K4" s="59" t="s">
        <v>80</v>
      </c>
      <c r="L4" s="60" t="s">
        <v>90</v>
      </c>
      <c r="M4" s="38" t="s">
        <v>71</v>
      </c>
      <c r="N4" s="52"/>
      <c r="O4" s="61"/>
      <c r="P4" s="62" t="s">
        <v>91</v>
      </c>
      <c r="Q4" s="54"/>
      <c r="R4" s="37" t="s">
        <v>65</v>
      </c>
      <c r="S4" s="57">
        <f>'[1]Sunny 1.14.2026'!R16</f>
        <v>2.81</v>
      </c>
      <c r="T4" s="31" t="s">
        <v>66</v>
      </c>
      <c r="U4" s="115"/>
      <c r="V4" s="116"/>
      <c r="W4" s="116"/>
      <c r="X4" s="116"/>
      <c r="Y4" s="63">
        <v>8.6</v>
      </c>
      <c r="Z4" s="63">
        <v>8.6</v>
      </c>
      <c r="AA4" s="63">
        <v>11.7</v>
      </c>
      <c r="AB4" s="39">
        <v>10</v>
      </c>
      <c r="AC4" s="64">
        <v>1</v>
      </c>
      <c r="AD4" s="40">
        <f t="shared" si="0"/>
        <v>8.6533199999999991E-4</v>
      </c>
      <c r="AE4" s="41">
        <v>63</v>
      </c>
      <c r="AF4" s="42">
        <f t="shared" si="1"/>
        <v>72804.426509131765</v>
      </c>
      <c r="AG4" s="43">
        <v>2250</v>
      </c>
      <c r="AH4" s="44">
        <f t="shared" si="2"/>
        <v>3.0904714285714282E-2</v>
      </c>
      <c r="AI4" s="68" t="s">
        <v>72</v>
      </c>
      <c r="AJ4" s="69">
        <v>0.3</v>
      </c>
      <c r="AK4" s="45">
        <f t="shared" si="3"/>
        <v>0.5</v>
      </c>
      <c r="AL4" s="44">
        <f t="shared" si="4"/>
        <v>1.405</v>
      </c>
      <c r="AM4" s="44">
        <f t="shared" si="5"/>
        <v>4.2459047142857145</v>
      </c>
      <c r="AN4" s="46">
        <v>0</v>
      </c>
      <c r="AO4" s="44">
        <f t="shared" si="6"/>
        <v>0</v>
      </c>
      <c r="AP4" s="46">
        <v>0.06</v>
      </c>
      <c r="AQ4" s="44">
        <f t="shared" si="7"/>
        <v>0.36</v>
      </c>
      <c r="AR4" s="47">
        <v>0</v>
      </c>
      <c r="AS4" s="46">
        <v>0</v>
      </c>
      <c r="AT4" s="44">
        <f t="shared" si="8"/>
        <v>0</v>
      </c>
      <c r="AU4" s="44">
        <f t="shared" si="9"/>
        <v>0.36</v>
      </c>
      <c r="AV4" s="44">
        <f t="shared" si="10"/>
        <v>4.6059047142857148</v>
      </c>
      <c r="AW4" s="48">
        <f t="shared" si="11"/>
        <v>0.2323492142857142</v>
      </c>
      <c r="AX4" s="65">
        <v>6</v>
      </c>
      <c r="AY4" s="49"/>
      <c r="AZ4" s="48" t="str">
        <f t="shared" si="12"/>
        <v/>
      </c>
      <c r="BA4" s="49"/>
      <c r="BB4" s="52">
        <v>600</v>
      </c>
      <c r="BC4" s="44">
        <f t="shared" si="13"/>
        <v>2763.5428285714288</v>
      </c>
      <c r="BD4" s="44">
        <f t="shared" si="14"/>
        <v>3600</v>
      </c>
      <c r="BE4" s="44">
        <f t="shared" si="15"/>
        <v>0</v>
      </c>
      <c r="BF4" s="51" t="str">
        <f t="shared" si="16"/>
        <v/>
      </c>
      <c r="BG4" s="54"/>
      <c r="BH4" s="113"/>
      <c r="BI4" s="52" t="s">
        <v>68</v>
      </c>
      <c r="BJ4" s="52" t="s">
        <v>69</v>
      </c>
      <c r="BK4" s="52" t="s">
        <v>85</v>
      </c>
    </row>
    <row r="5" spans="1:64" ht="22" customHeight="1" x14ac:dyDescent="0.35">
      <c r="A5" s="56">
        <v>14</v>
      </c>
      <c r="B5" s="114"/>
      <c r="C5" s="54"/>
      <c r="D5" s="32" t="s">
        <v>62</v>
      </c>
      <c r="E5" s="33" t="s">
        <v>63</v>
      </c>
      <c r="F5" s="34" t="s">
        <v>64</v>
      </c>
      <c r="G5" s="35" t="s">
        <v>77</v>
      </c>
      <c r="H5" s="52" t="s">
        <v>73</v>
      </c>
      <c r="I5" s="52" t="s">
        <v>73</v>
      </c>
      <c r="J5" s="59" t="s">
        <v>80</v>
      </c>
      <c r="K5" s="59" t="s">
        <v>80</v>
      </c>
      <c r="L5" s="60" t="s">
        <v>92</v>
      </c>
      <c r="M5" s="38" t="s">
        <v>71</v>
      </c>
      <c r="N5" s="52"/>
      <c r="O5" s="61"/>
      <c r="P5" s="62" t="s">
        <v>93</v>
      </c>
      <c r="Q5" s="54"/>
      <c r="R5" s="37" t="s">
        <v>65</v>
      </c>
      <c r="S5" s="57">
        <f>'[1]Sunny 1.14.2026'!R17</f>
        <v>2.36</v>
      </c>
      <c r="T5" s="31" t="s">
        <v>66</v>
      </c>
      <c r="U5" s="115"/>
      <c r="V5" s="116"/>
      <c r="W5" s="116"/>
      <c r="X5" s="116"/>
      <c r="Y5" s="63">
        <v>8.3000000000000007</v>
      </c>
      <c r="Z5" s="63">
        <v>8.3000000000000007</v>
      </c>
      <c r="AA5" s="63">
        <v>11.7</v>
      </c>
      <c r="AB5" s="39">
        <v>10</v>
      </c>
      <c r="AC5" s="64">
        <v>1</v>
      </c>
      <c r="AD5" s="40">
        <f t="shared" si="0"/>
        <v>8.0601300000000017E-4</v>
      </c>
      <c r="AE5" s="41">
        <v>63</v>
      </c>
      <c r="AF5" s="42">
        <f t="shared" si="1"/>
        <v>78162.511026497072</v>
      </c>
      <c r="AG5" s="43">
        <v>2250</v>
      </c>
      <c r="AH5" s="44">
        <f t="shared" si="2"/>
        <v>2.8786178571428577E-2</v>
      </c>
      <c r="AI5" s="68" t="s">
        <v>72</v>
      </c>
      <c r="AJ5" s="69">
        <v>0.3</v>
      </c>
      <c r="AK5" s="45">
        <f t="shared" si="3"/>
        <v>0.5</v>
      </c>
      <c r="AL5" s="44">
        <f t="shared" si="4"/>
        <v>1.18</v>
      </c>
      <c r="AM5" s="44">
        <f t="shared" si="5"/>
        <v>3.5687861785714281</v>
      </c>
      <c r="AN5" s="46">
        <v>0</v>
      </c>
      <c r="AO5" s="44">
        <f t="shared" si="6"/>
        <v>0</v>
      </c>
      <c r="AP5" s="46">
        <v>0.06</v>
      </c>
      <c r="AQ5" s="44">
        <f t="shared" si="7"/>
        <v>0.32999999999999996</v>
      </c>
      <c r="AR5" s="47">
        <v>0</v>
      </c>
      <c r="AS5" s="46">
        <v>0</v>
      </c>
      <c r="AT5" s="44">
        <f t="shared" si="8"/>
        <v>0</v>
      </c>
      <c r="AU5" s="44">
        <f t="shared" si="9"/>
        <v>0.32999999999999996</v>
      </c>
      <c r="AV5" s="44">
        <f t="shared" si="10"/>
        <v>3.8987861785714282</v>
      </c>
      <c r="AW5" s="48">
        <f t="shared" si="11"/>
        <v>0.29112978571428577</v>
      </c>
      <c r="AX5" s="65">
        <v>5.5</v>
      </c>
      <c r="AY5" s="49"/>
      <c r="AZ5" s="48" t="str">
        <f t="shared" si="12"/>
        <v/>
      </c>
      <c r="BA5" s="49"/>
      <c r="BB5" s="52">
        <v>600</v>
      </c>
      <c r="BC5" s="44">
        <f t="shared" si="13"/>
        <v>2339.2717071428569</v>
      </c>
      <c r="BD5" s="44">
        <f t="shared" si="14"/>
        <v>3300</v>
      </c>
      <c r="BE5" s="44">
        <f t="shared" si="15"/>
        <v>0</v>
      </c>
      <c r="BF5" s="51" t="str">
        <f t="shared" si="16"/>
        <v/>
      </c>
      <c r="BG5" s="54"/>
      <c r="BH5" s="113"/>
      <c r="BI5" s="52" t="s">
        <v>68</v>
      </c>
      <c r="BJ5" s="52" t="s">
        <v>69</v>
      </c>
      <c r="BK5" s="52" t="s">
        <v>85</v>
      </c>
    </row>
    <row r="6" spans="1:64" ht="22" customHeight="1" x14ac:dyDescent="0.35">
      <c r="A6" s="56">
        <v>15</v>
      </c>
      <c r="B6" s="114"/>
      <c r="C6" s="54"/>
      <c r="D6" s="32" t="s">
        <v>62</v>
      </c>
      <c r="E6" s="33" t="s">
        <v>63</v>
      </c>
      <c r="F6" s="34" t="s">
        <v>64</v>
      </c>
      <c r="G6" s="35" t="s">
        <v>77</v>
      </c>
      <c r="H6" s="52" t="s">
        <v>94</v>
      </c>
      <c r="I6" s="52" t="s">
        <v>94</v>
      </c>
      <c r="J6" s="59" t="s">
        <v>80</v>
      </c>
      <c r="K6" s="59" t="s">
        <v>80</v>
      </c>
      <c r="L6" s="60" t="s">
        <v>95</v>
      </c>
      <c r="M6" s="38" t="s">
        <v>71</v>
      </c>
      <c r="N6" s="52"/>
      <c r="O6" s="61"/>
      <c r="P6" s="62" t="s">
        <v>96</v>
      </c>
      <c r="Q6" s="54"/>
      <c r="R6" s="37" t="s">
        <v>65</v>
      </c>
      <c r="S6" s="57">
        <f>'[1]Sunny 1.14.2026'!R18</f>
        <v>2.36</v>
      </c>
      <c r="T6" s="31" t="s">
        <v>66</v>
      </c>
      <c r="U6" s="115"/>
      <c r="V6" s="116"/>
      <c r="W6" s="116"/>
      <c r="X6" s="116"/>
      <c r="Y6" s="63">
        <v>15.2</v>
      </c>
      <c r="Z6" s="63">
        <v>10</v>
      </c>
      <c r="AA6" s="63">
        <v>4.2</v>
      </c>
      <c r="AB6" s="39">
        <v>10</v>
      </c>
      <c r="AC6" s="64">
        <v>1</v>
      </c>
      <c r="AD6" s="40">
        <f t="shared" si="0"/>
        <v>6.3840000000000001E-4</v>
      </c>
      <c r="AE6" s="41">
        <v>63</v>
      </c>
      <c r="AF6" s="42">
        <f t="shared" si="1"/>
        <v>98684.210526315786</v>
      </c>
      <c r="AG6" s="43">
        <v>2250</v>
      </c>
      <c r="AH6" s="44">
        <f t="shared" si="2"/>
        <v>2.2800000000000001E-2</v>
      </c>
      <c r="AI6" s="68" t="s">
        <v>72</v>
      </c>
      <c r="AJ6" s="69">
        <v>0.3</v>
      </c>
      <c r="AK6" s="45">
        <f t="shared" si="3"/>
        <v>0.5</v>
      </c>
      <c r="AL6" s="44">
        <f t="shared" si="4"/>
        <v>1.18</v>
      </c>
      <c r="AM6" s="44">
        <f t="shared" si="5"/>
        <v>3.5628000000000002</v>
      </c>
      <c r="AN6" s="46">
        <v>0</v>
      </c>
      <c r="AO6" s="44">
        <f t="shared" si="6"/>
        <v>0</v>
      </c>
      <c r="AP6" s="46">
        <v>0.06</v>
      </c>
      <c r="AQ6" s="44">
        <f t="shared" si="7"/>
        <v>0.32999999999999996</v>
      </c>
      <c r="AR6" s="47">
        <v>0</v>
      </c>
      <c r="AS6" s="46">
        <v>0</v>
      </c>
      <c r="AT6" s="44">
        <f t="shared" si="8"/>
        <v>0</v>
      </c>
      <c r="AU6" s="44">
        <f t="shared" si="9"/>
        <v>0.32999999999999996</v>
      </c>
      <c r="AV6" s="44">
        <f t="shared" si="10"/>
        <v>3.8928000000000003</v>
      </c>
      <c r="AW6" s="48">
        <f t="shared" si="11"/>
        <v>0.29221818181818177</v>
      </c>
      <c r="AX6" s="65">
        <v>5.5</v>
      </c>
      <c r="AY6" s="49"/>
      <c r="AZ6" s="48" t="str">
        <f t="shared" si="12"/>
        <v/>
      </c>
      <c r="BA6" s="49"/>
      <c r="BB6" s="52">
        <v>600</v>
      </c>
      <c r="BC6" s="44">
        <f t="shared" si="13"/>
        <v>2335.6800000000003</v>
      </c>
      <c r="BD6" s="44">
        <f t="shared" si="14"/>
        <v>3300</v>
      </c>
      <c r="BE6" s="44">
        <f t="shared" si="15"/>
        <v>0</v>
      </c>
      <c r="BF6" s="51" t="str">
        <f t="shared" si="16"/>
        <v/>
      </c>
      <c r="BG6" s="54"/>
      <c r="BH6" s="113"/>
      <c r="BI6" s="52" t="s">
        <v>68</v>
      </c>
      <c r="BJ6" s="52" t="s">
        <v>69</v>
      </c>
      <c r="BK6" s="52" t="s">
        <v>85</v>
      </c>
    </row>
    <row r="7" spans="1:64" ht="22" customHeight="1" x14ac:dyDescent="0.35">
      <c r="A7" s="56">
        <v>16</v>
      </c>
      <c r="B7" s="114"/>
      <c r="C7" s="54"/>
      <c r="D7" s="32" t="s">
        <v>62</v>
      </c>
      <c r="E7" s="33" t="s">
        <v>63</v>
      </c>
      <c r="F7" s="34" t="s">
        <v>64</v>
      </c>
      <c r="G7" s="35" t="s">
        <v>77</v>
      </c>
      <c r="H7" s="52" t="s">
        <v>97</v>
      </c>
      <c r="I7" s="52" t="s">
        <v>97</v>
      </c>
      <c r="J7" s="59" t="s">
        <v>80</v>
      </c>
      <c r="K7" s="59" t="s">
        <v>80</v>
      </c>
      <c r="L7" s="60" t="s">
        <v>98</v>
      </c>
      <c r="M7" s="38" t="s">
        <v>71</v>
      </c>
      <c r="N7" s="52"/>
      <c r="O7" s="61"/>
      <c r="P7" s="62" t="s">
        <v>99</v>
      </c>
      <c r="Q7" s="54"/>
      <c r="R7" s="37" t="s">
        <v>65</v>
      </c>
      <c r="S7" s="57">
        <f>'[1]Sunny 1.14.2026'!R19</f>
        <v>4.25</v>
      </c>
      <c r="T7" s="31" t="s">
        <v>66</v>
      </c>
      <c r="U7" s="115"/>
      <c r="V7" s="116"/>
      <c r="W7" s="116"/>
      <c r="X7" s="116"/>
      <c r="Y7" s="63">
        <v>11</v>
      </c>
      <c r="Z7" s="63">
        <v>11</v>
      </c>
      <c r="AA7" s="63">
        <v>17.2</v>
      </c>
      <c r="AB7" s="39">
        <v>10</v>
      </c>
      <c r="AC7" s="64">
        <v>1</v>
      </c>
      <c r="AD7" s="40">
        <f t="shared" si="0"/>
        <v>2.0811999999999996E-3</v>
      </c>
      <c r="AE7" s="41">
        <v>63</v>
      </c>
      <c r="AF7" s="42">
        <f t="shared" si="1"/>
        <v>30270.997501441481</v>
      </c>
      <c r="AG7" s="43">
        <v>2250</v>
      </c>
      <c r="AH7" s="44">
        <f t="shared" si="2"/>
        <v>7.4328571428571411E-2</v>
      </c>
      <c r="AI7" s="70" t="s">
        <v>100</v>
      </c>
      <c r="AJ7" s="69">
        <v>0.113</v>
      </c>
      <c r="AK7" s="45">
        <f t="shared" si="3"/>
        <v>0.313</v>
      </c>
      <c r="AL7" s="44">
        <f t="shared" si="4"/>
        <v>1.3302499999999999</v>
      </c>
      <c r="AM7" s="44">
        <f t="shared" si="5"/>
        <v>5.654578571428571</v>
      </c>
      <c r="AN7" s="46">
        <v>0</v>
      </c>
      <c r="AO7" s="44">
        <f t="shared" si="6"/>
        <v>0</v>
      </c>
      <c r="AP7" s="46">
        <v>0.06</v>
      </c>
      <c r="AQ7" s="44">
        <f t="shared" si="7"/>
        <v>0.495</v>
      </c>
      <c r="AR7" s="47">
        <v>0</v>
      </c>
      <c r="AS7" s="46">
        <v>0</v>
      </c>
      <c r="AT7" s="44">
        <f t="shared" si="8"/>
        <v>0</v>
      </c>
      <c r="AU7" s="44">
        <f t="shared" si="9"/>
        <v>0.495</v>
      </c>
      <c r="AV7" s="44">
        <f t="shared" si="10"/>
        <v>6.1495785714285711</v>
      </c>
      <c r="AW7" s="48">
        <f t="shared" si="11"/>
        <v>0.25459653679653682</v>
      </c>
      <c r="AX7" s="65">
        <v>8.25</v>
      </c>
      <c r="AY7" s="49"/>
      <c r="AZ7" s="48" t="str">
        <f t="shared" si="12"/>
        <v/>
      </c>
      <c r="BA7" s="49"/>
      <c r="BB7" s="52">
        <v>600</v>
      </c>
      <c r="BC7" s="44">
        <f t="shared" si="13"/>
        <v>3689.7471428571425</v>
      </c>
      <c r="BD7" s="44">
        <f t="shared" si="14"/>
        <v>4950</v>
      </c>
      <c r="BE7" s="44">
        <f t="shared" si="15"/>
        <v>0</v>
      </c>
      <c r="BF7" s="51" t="str">
        <f t="shared" si="16"/>
        <v/>
      </c>
      <c r="BG7" s="54"/>
      <c r="BH7" s="113"/>
      <c r="BI7" s="52" t="s">
        <v>68</v>
      </c>
      <c r="BJ7" s="52" t="s">
        <v>69</v>
      </c>
      <c r="BK7" s="52" t="s">
        <v>85</v>
      </c>
    </row>
    <row r="8" spans="1:64" ht="22" customHeight="1" x14ac:dyDescent="0.35">
      <c r="A8" s="56">
        <v>17</v>
      </c>
      <c r="B8" s="114"/>
      <c r="C8" s="54"/>
      <c r="D8" s="32" t="s">
        <v>62</v>
      </c>
      <c r="E8" s="33" t="s">
        <v>63</v>
      </c>
      <c r="F8" s="34" t="s">
        <v>64</v>
      </c>
      <c r="G8" s="35" t="s">
        <v>77</v>
      </c>
      <c r="H8" s="71" t="s">
        <v>101</v>
      </c>
      <c r="I8" s="71" t="s">
        <v>101</v>
      </c>
      <c r="J8" s="59" t="s">
        <v>80</v>
      </c>
      <c r="K8" s="59" t="s">
        <v>80</v>
      </c>
      <c r="L8" s="60" t="s">
        <v>102</v>
      </c>
      <c r="M8" s="38" t="s">
        <v>71</v>
      </c>
      <c r="N8" s="52"/>
      <c r="O8" s="61"/>
      <c r="P8" s="62" t="s">
        <v>103</v>
      </c>
      <c r="Q8" s="54"/>
      <c r="R8" s="37" t="s">
        <v>65</v>
      </c>
      <c r="S8" s="57">
        <f>'[1]Sunny 1.14.2026'!R20</f>
        <v>4.43</v>
      </c>
      <c r="T8" s="31" t="s">
        <v>66</v>
      </c>
      <c r="U8" s="115"/>
      <c r="V8" s="116"/>
      <c r="W8" s="116"/>
      <c r="X8" s="116"/>
      <c r="Y8" s="63">
        <v>23.8</v>
      </c>
      <c r="Z8" s="63">
        <v>14</v>
      </c>
      <c r="AA8" s="63">
        <v>4.7</v>
      </c>
      <c r="AB8" s="39">
        <v>10</v>
      </c>
      <c r="AC8" s="64">
        <v>1</v>
      </c>
      <c r="AD8" s="40">
        <f t="shared" si="0"/>
        <v>1.5660399999999999E-3</v>
      </c>
      <c r="AE8" s="41">
        <v>63</v>
      </c>
      <c r="AF8" s="42">
        <f t="shared" si="1"/>
        <v>40228.857500446989</v>
      </c>
      <c r="AG8" s="43">
        <v>2250</v>
      </c>
      <c r="AH8" s="44">
        <f t="shared" si="2"/>
        <v>5.5929999999999994E-2</v>
      </c>
      <c r="AI8" s="70" t="s">
        <v>100</v>
      </c>
      <c r="AJ8" s="69">
        <v>0.113</v>
      </c>
      <c r="AK8" s="45">
        <f t="shared" si="3"/>
        <v>0.313</v>
      </c>
      <c r="AL8" s="44">
        <f t="shared" si="4"/>
        <v>1.38659</v>
      </c>
      <c r="AM8" s="44">
        <f t="shared" si="5"/>
        <v>5.8725199999999997</v>
      </c>
      <c r="AN8" s="46">
        <v>0</v>
      </c>
      <c r="AO8" s="44">
        <f t="shared" si="6"/>
        <v>0</v>
      </c>
      <c r="AP8" s="46">
        <v>0.06</v>
      </c>
      <c r="AQ8" s="44">
        <f t="shared" si="7"/>
        <v>0.52500000000000002</v>
      </c>
      <c r="AR8" s="47">
        <v>0</v>
      </c>
      <c r="AS8" s="46">
        <v>0</v>
      </c>
      <c r="AT8" s="44">
        <f t="shared" si="8"/>
        <v>0</v>
      </c>
      <c r="AU8" s="44">
        <f t="shared" si="9"/>
        <v>0.52500000000000002</v>
      </c>
      <c r="AV8" s="44">
        <f t="shared" si="10"/>
        <v>6.3975200000000001</v>
      </c>
      <c r="AW8" s="48">
        <f t="shared" si="11"/>
        <v>0.26885485714285712</v>
      </c>
      <c r="AX8" s="65">
        <v>8.75</v>
      </c>
      <c r="AY8" s="49"/>
      <c r="AZ8" s="48" t="str">
        <f t="shared" si="12"/>
        <v/>
      </c>
      <c r="BA8" s="49"/>
      <c r="BB8" s="52">
        <v>600</v>
      </c>
      <c r="BC8" s="44">
        <f t="shared" si="13"/>
        <v>3838.5120000000002</v>
      </c>
      <c r="BD8" s="44">
        <f t="shared" si="14"/>
        <v>5250</v>
      </c>
      <c r="BE8" s="44">
        <f t="shared" si="15"/>
        <v>0</v>
      </c>
      <c r="BF8" s="51" t="str">
        <f t="shared" si="16"/>
        <v/>
      </c>
      <c r="BG8" s="54"/>
      <c r="BH8" s="113"/>
      <c r="BI8" s="52" t="s">
        <v>68</v>
      </c>
      <c r="BJ8" s="52" t="s">
        <v>69</v>
      </c>
      <c r="BK8" s="52" t="s">
        <v>85</v>
      </c>
    </row>
    <row r="9" spans="1:64" ht="22" customHeight="1" x14ac:dyDescent="0.35">
      <c r="A9" s="56">
        <v>27</v>
      </c>
      <c r="B9" s="114"/>
      <c r="C9" s="54"/>
      <c r="D9" s="74" t="s">
        <v>62</v>
      </c>
      <c r="E9" s="33" t="s">
        <v>63</v>
      </c>
      <c r="F9" s="34" t="s">
        <v>64</v>
      </c>
      <c r="G9" s="75" t="s">
        <v>104</v>
      </c>
      <c r="H9" s="76" t="s">
        <v>105</v>
      </c>
      <c r="I9" s="76" t="s">
        <v>106</v>
      </c>
      <c r="J9" s="59" t="s">
        <v>107</v>
      </c>
      <c r="K9" s="35" t="s">
        <v>107</v>
      </c>
      <c r="L9" s="60" t="s">
        <v>108</v>
      </c>
      <c r="M9" s="75" t="s">
        <v>109</v>
      </c>
      <c r="N9" s="34"/>
      <c r="O9" s="77"/>
      <c r="P9" s="62" t="s">
        <v>230</v>
      </c>
      <c r="Q9" s="54"/>
      <c r="R9" s="34" t="s">
        <v>65</v>
      </c>
      <c r="S9" s="73">
        <f>'[1]Sunny 1.14.2026'!Q30</f>
        <v>2.4500000000000002</v>
      </c>
      <c r="T9" s="31" t="s">
        <v>66</v>
      </c>
      <c r="U9" s="117" t="s">
        <v>110</v>
      </c>
      <c r="V9" s="118">
        <v>42</v>
      </c>
      <c r="W9" s="118">
        <v>27.5</v>
      </c>
      <c r="X9" s="118">
        <v>40.5</v>
      </c>
      <c r="Y9" s="79">
        <v>17.5</v>
      </c>
      <c r="Z9" s="79">
        <v>9</v>
      </c>
      <c r="AA9" s="79">
        <v>22.5</v>
      </c>
      <c r="AB9" s="39">
        <v>10</v>
      </c>
      <c r="AC9" s="80">
        <v>2</v>
      </c>
      <c r="AD9" s="40">
        <f t="shared" si="0"/>
        <v>3.54375E-3</v>
      </c>
      <c r="AE9" s="41">
        <v>63</v>
      </c>
      <c r="AF9" s="42">
        <f t="shared" si="1"/>
        <v>35555.555555555555</v>
      </c>
      <c r="AG9" s="43">
        <v>2250</v>
      </c>
      <c r="AH9" s="44">
        <f t="shared" si="2"/>
        <v>6.3281249999999997E-2</v>
      </c>
      <c r="AI9" s="38" t="s">
        <v>67</v>
      </c>
      <c r="AJ9" s="55">
        <v>1.7999999999999999E-2</v>
      </c>
      <c r="AK9" s="45">
        <f t="shared" si="3"/>
        <v>0.218</v>
      </c>
      <c r="AL9" s="44">
        <f t="shared" si="4"/>
        <v>0.53410000000000002</v>
      </c>
      <c r="AM9" s="44">
        <f t="shared" si="5"/>
        <v>3.0473812500000004</v>
      </c>
      <c r="AN9" s="46">
        <v>0</v>
      </c>
      <c r="AO9" s="44">
        <f t="shared" si="6"/>
        <v>0</v>
      </c>
      <c r="AP9" s="58">
        <v>0.06</v>
      </c>
      <c r="AQ9" s="44">
        <f t="shared" si="7"/>
        <v>0.315</v>
      </c>
      <c r="AR9" s="47">
        <v>0</v>
      </c>
      <c r="AS9" s="46">
        <v>0</v>
      </c>
      <c r="AT9" s="44">
        <f t="shared" ref="AT9:AT18" si="17">IF(ISERROR(AX9*AS9),"",AX9*AS9)</f>
        <v>0</v>
      </c>
      <c r="AU9" s="44">
        <f t="shared" si="9"/>
        <v>0.315</v>
      </c>
      <c r="AV9" s="44">
        <f t="shared" si="10"/>
        <v>3.3623812500000003</v>
      </c>
      <c r="AW9" s="48">
        <f t="shared" si="11"/>
        <v>0.35954642857142849</v>
      </c>
      <c r="AX9" s="72">
        <v>5.25</v>
      </c>
      <c r="AY9" s="49"/>
      <c r="AZ9" s="48" t="str">
        <f t="shared" si="12"/>
        <v/>
      </c>
      <c r="BA9" s="49"/>
      <c r="BB9" s="34">
        <v>1000</v>
      </c>
      <c r="BC9" s="44">
        <f t="shared" si="13"/>
        <v>3362.3812500000004</v>
      </c>
      <c r="BD9" s="44">
        <f t="shared" si="14"/>
        <v>5250</v>
      </c>
      <c r="BE9" s="44">
        <f t="shared" si="15"/>
        <v>0</v>
      </c>
      <c r="BF9" s="51">
        <v>23.39</v>
      </c>
      <c r="BG9" s="54"/>
      <c r="BH9" s="112"/>
      <c r="BI9" s="34" t="s">
        <v>68</v>
      </c>
      <c r="BJ9" s="34" t="s">
        <v>69</v>
      </c>
      <c r="BK9" s="34" t="s">
        <v>111</v>
      </c>
    </row>
    <row r="10" spans="1:64" ht="22" customHeight="1" x14ac:dyDescent="0.35">
      <c r="A10" s="56">
        <v>28</v>
      </c>
      <c r="B10" s="114"/>
      <c r="C10" s="54"/>
      <c r="D10" s="74" t="s">
        <v>62</v>
      </c>
      <c r="E10" s="33" t="s">
        <v>63</v>
      </c>
      <c r="F10" s="34" t="s">
        <v>64</v>
      </c>
      <c r="G10" s="75" t="s">
        <v>104</v>
      </c>
      <c r="H10" s="76" t="s">
        <v>112</v>
      </c>
      <c r="I10" s="76" t="s">
        <v>112</v>
      </c>
      <c r="J10" s="59" t="s">
        <v>107</v>
      </c>
      <c r="K10" s="35" t="s">
        <v>107</v>
      </c>
      <c r="L10" s="60" t="s">
        <v>113</v>
      </c>
      <c r="M10" s="75" t="s">
        <v>109</v>
      </c>
      <c r="N10" s="34"/>
      <c r="O10" s="77"/>
      <c r="P10" s="62" t="s">
        <v>114</v>
      </c>
      <c r="Q10" s="54"/>
      <c r="R10" s="34" t="s">
        <v>65</v>
      </c>
      <c r="S10" s="73">
        <f>'[1]Sunny 1.14.2026'!Q31</f>
        <v>1.62</v>
      </c>
      <c r="T10" s="31" t="s">
        <v>66</v>
      </c>
      <c r="U10" s="117"/>
      <c r="V10" s="118"/>
      <c r="W10" s="118"/>
      <c r="X10" s="118"/>
      <c r="Y10" s="81">
        <v>12.5</v>
      </c>
      <c r="Z10" s="81">
        <v>7.5</v>
      </c>
      <c r="AA10" s="81">
        <v>13</v>
      </c>
      <c r="AB10" s="39">
        <v>10</v>
      </c>
      <c r="AC10" s="80">
        <v>1</v>
      </c>
      <c r="AD10" s="40">
        <f t="shared" si="0"/>
        <v>1.21875E-3</v>
      </c>
      <c r="AE10" s="41">
        <v>63</v>
      </c>
      <c r="AF10" s="42">
        <f t="shared" si="1"/>
        <v>51692.307692307695</v>
      </c>
      <c r="AG10" s="43">
        <v>2250</v>
      </c>
      <c r="AH10" s="44"/>
      <c r="AI10" s="82" t="s">
        <v>115</v>
      </c>
      <c r="AJ10" s="83">
        <v>3.4000000000000002E-2</v>
      </c>
      <c r="AK10" s="45">
        <f t="shared" si="3"/>
        <v>0.23400000000000001</v>
      </c>
      <c r="AL10" s="44">
        <f t="shared" si="4"/>
        <v>0.37908000000000003</v>
      </c>
      <c r="AM10" s="44">
        <f t="shared" si="5"/>
        <v>1.9990800000000002</v>
      </c>
      <c r="AN10" s="46">
        <v>0</v>
      </c>
      <c r="AO10" s="44">
        <f t="shared" si="6"/>
        <v>0</v>
      </c>
      <c r="AP10" s="58">
        <v>0.06</v>
      </c>
      <c r="AQ10" s="44">
        <f t="shared" si="7"/>
        <v>0.20699999999999999</v>
      </c>
      <c r="AR10" s="47">
        <v>0</v>
      </c>
      <c r="AS10" s="46">
        <v>0</v>
      </c>
      <c r="AT10" s="44">
        <f t="shared" si="17"/>
        <v>0</v>
      </c>
      <c r="AU10" s="44">
        <f t="shared" si="9"/>
        <v>0.20699999999999999</v>
      </c>
      <c r="AV10" s="44">
        <f t="shared" si="10"/>
        <v>2.20608</v>
      </c>
      <c r="AW10" s="48">
        <f t="shared" si="11"/>
        <v>0.36055652173913044</v>
      </c>
      <c r="AX10" s="72">
        <v>3.45</v>
      </c>
      <c r="AY10" s="49"/>
      <c r="AZ10" s="48" t="str">
        <f t="shared" si="12"/>
        <v/>
      </c>
      <c r="BA10" s="49"/>
      <c r="BB10" s="34">
        <v>500</v>
      </c>
      <c r="BC10" s="44">
        <f t="shared" si="13"/>
        <v>1103.04</v>
      </c>
      <c r="BD10" s="44">
        <f t="shared" si="14"/>
        <v>1725</v>
      </c>
      <c r="BE10" s="44">
        <f t="shared" si="15"/>
        <v>0</v>
      </c>
      <c r="BF10" s="51" t="str">
        <f t="shared" si="16"/>
        <v/>
      </c>
      <c r="BG10" s="54"/>
      <c r="BH10" s="112"/>
      <c r="BI10" s="34" t="s">
        <v>68</v>
      </c>
      <c r="BJ10" s="34" t="s">
        <v>69</v>
      </c>
      <c r="BK10" s="34" t="s">
        <v>111</v>
      </c>
    </row>
    <row r="11" spans="1:64" ht="22" customHeight="1" x14ac:dyDescent="0.35">
      <c r="A11" s="56">
        <v>29</v>
      </c>
      <c r="B11" s="114"/>
      <c r="C11" s="54"/>
      <c r="D11" s="74" t="s">
        <v>62</v>
      </c>
      <c r="E11" s="33" t="s">
        <v>63</v>
      </c>
      <c r="F11" s="34" t="s">
        <v>64</v>
      </c>
      <c r="G11" s="75" t="s">
        <v>104</v>
      </c>
      <c r="H11" s="76" t="s">
        <v>116</v>
      </c>
      <c r="I11" s="76" t="s">
        <v>116</v>
      </c>
      <c r="J11" s="59" t="s">
        <v>107</v>
      </c>
      <c r="K11" s="35" t="s">
        <v>107</v>
      </c>
      <c r="L11" s="60" t="s">
        <v>117</v>
      </c>
      <c r="M11" s="75" t="s">
        <v>109</v>
      </c>
      <c r="N11" s="34"/>
      <c r="O11" s="77"/>
      <c r="P11" s="62" t="s">
        <v>118</v>
      </c>
      <c r="Q11" s="54"/>
      <c r="R11" s="34" t="s">
        <v>65</v>
      </c>
      <c r="S11" s="73">
        <f>'[1]Sunny 1.14.2026'!Q32</f>
        <v>1.48</v>
      </c>
      <c r="T11" s="31" t="s">
        <v>66</v>
      </c>
      <c r="U11" s="117"/>
      <c r="V11" s="118"/>
      <c r="W11" s="118"/>
      <c r="X11" s="118"/>
      <c r="Y11" s="81">
        <v>9</v>
      </c>
      <c r="Z11" s="81">
        <v>9</v>
      </c>
      <c r="AA11" s="81">
        <v>13</v>
      </c>
      <c r="AB11" s="39">
        <v>10</v>
      </c>
      <c r="AC11" s="80">
        <v>1</v>
      </c>
      <c r="AD11" s="40">
        <f t="shared" si="0"/>
        <v>1.0529999999999999E-3</v>
      </c>
      <c r="AE11" s="41">
        <v>63</v>
      </c>
      <c r="AF11" s="42">
        <f t="shared" si="1"/>
        <v>59829.059829059835</v>
      </c>
      <c r="AG11" s="43">
        <v>2250</v>
      </c>
      <c r="AH11" s="44"/>
      <c r="AI11" s="82" t="s">
        <v>115</v>
      </c>
      <c r="AJ11" s="83">
        <v>3.4000000000000002E-2</v>
      </c>
      <c r="AK11" s="45">
        <f t="shared" si="3"/>
        <v>0.23400000000000001</v>
      </c>
      <c r="AL11" s="44">
        <f t="shared" si="4"/>
        <v>0.34632000000000002</v>
      </c>
      <c r="AM11" s="44">
        <f t="shared" si="5"/>
        <v>1.8263199999999999</v>
      </c>
      <c r="AN11" s="46">
        <v>0</v>
      </c>
      <c r="AO11" s="44">
        <f t="shared" si="6"/>
        <v>0</v>
      </c>
      <c r="AP11" s="58">
        <v>0.06</v>
      </c>
      <c r="AQ11" s="44">
        <f t="shared" si="7"/>
        <v>0.19500000000000001</v>
      </c>
      <c r="AR11" s="47">
        <v>0</v>
      </c>
      <c r="AS11" s="46">
        <v>0</v>
      </c>
      <c r="AT11" s="44">
        <f t="shared" si="17"/>
        <v>0</v>
      </c>
      <c r="AU11" s="44">
        <f t="shared" si="9"/>
        <v>0.19500000000000001</v>
      </c>
      <c r="AV11" s="44">
        <f t="shared" si="10"/>
        <v>2.0213199999999998</v>
      </c>
      <c r="AW11" s="48">
        <f t="shared" si="11"/>
        <v>0.37805538461538468</v>
      </c>
      <c r="AX11" s="72">
        <v>3.25</v>
      </c>
      <c r="AY11" s="49"/>
      <c r="AZ11" s="48" t="str">
        <f t="shared" si="12"/>
        <v/>
      </c>
      <c r="BA11" s="49"/>
      <c r="BB11" s="34">
        <v>500</v>
      </c>
      <c r="BC11" s="44">
        <f t="shared" si="13"/>
        <v>1010.6599999999999</v>
      </c>
      <c r="BD11" s="44">
        <f t="shared" si="14"/>
        <v>1625</v>
      </c>
      <c r="BE11" s="44">
        <f t="shared" si="15"/>
        <v>0</v>
      </c>
      <c r="BF11" s="51" t="str">
        <f t="shared" si="16"/>
        <v/>
      </c>
      <c r="BG11" s="54"/>
      <c r="BH11" s="112"/>
      <c r="BI11" s="34" t="s">
        <v>68</v>
      </c>
      <c r="BJ11" s="34" t="s">
        <v>69</v>
      </c>
      <c r="BK11" s="34" t="s">
        <v>111</v>
      </c>
    </row>
    <row r="12" spans="1:64" ht="22" customHeight="1" x14ac:dyDescent="0.35">
      <c r="A12" s="56">
        <v>30</v>
      </c>
      <c r="B12" s="114"/>
      <c r="C12" s="54"/>
      <c r="D12" s="74" t="s">
        <v>62</v>
      </c>
      <c r="E12" s="33" t="s">
        <v>63</v>
      </c>
      <c r="F12" s="34" t="s">
        <v>64</v>
      </c>
      <c r="G12" s="75" t="s">
        <v>104</v>
      </c>
      <c r="H12" s="76" t="s">
        <v>119</v>
      </c>
      <c r="I12" s="76" t="s">
        <v>119</v>
      </c>
      <c r="J12" s="59" t="s">
        <v>107</v>
      </c>
      <c r="K12" s="35" t="s">
        <v>107</v>
      </c>
      <c r="L12" s="60" t="s">
        <v>120</v>
      </c>
      <c r="M12" s="75" t="s">
        <v>109</v>
      </c>
      <c r="N12" s="34"/>
      <c r="O12" s="77"/>
      <c r="P12" s="62" t="s">
        <v>121</v>
      </c>
      <c r="Q12" s="54"/>
      <c r="R12" s="34" t="s">
        <v>65</v>
      </c>
      <c r="S12" s="73">
        <f>'[1]Sunny 1.14.2026'!Q33</f>
        <v>1.48</v>
      </c>
      <c r="T12" s="31" t="s">
        <v>66</v>
      </c>
      <c r="U12" s="117"/>
      <c r="V12" s="118"/>
      <c r="W12" s="118"/>
      <c r="X12" s="118"/>
      <c r="Y12" s="81">
        <v>15.5</v>
      </c>
      <c r="Z12" s="81">
        <v>4</v>
      </c>
      <c r="AA12" s="81">
        <v>11.5</v>
      </c>
      <c r="AB12" s="39">
        <v>10</v>
      </c>
      <c r="AC12" s="80">
        <v>1</v>
      </c>
      <c r="AD12" s="40">
        <f t="shared" si="0"/>
        <v>7.1299999999999998E-4</v>
      </c>
      <c r="AE12" s="41">
        <v>63</v>
      </c>
      <c r="AF12" s="42">
        <f t="shared" si="1"/>
        <v>88359.046283309959</v>
      </c>
      <c r="AG12" s="43">
        <v>2250</v>
      </c>
      <c r="AH12" s="44"/>
      <c r="AI12" s="82" t="s">
        <v>115</v>
      </c>
      <c r="AJ12" s="83">
        <v>3.4000000000000002E-2</v>
      </c>
      <c r="AK12" s="45">
        <f t="shared" si="3"/>
        <v>0.23400000000000001</v>
      </c>
      <c r="AL12" s="44">
        <f t="shared" si="4"/>
        <v>0.34632000000000002</v>
      </c>
      <c r="AM12" s="44">
        <f t="shared" si="5"/>
        <v>1.8263199999999999</v>
      </c>
      <c r="AN12" s="46">
        <v>0</v>
      </c>
      <c r="AO12" s="44">
        <f t="shared" si="6"/>
        <v>0</v>
      </c>
      <c r="AP12" s="58">
        <v>0.06</v>
      </c>
      <c r="AQ12" s="44">
        <f t="shared" si="7"/>
        <v>0.19500000000000001</v>
      </c>
      <c r="AR12" s="47">
        <v>0</v>
      </c>
      <c r="AS12" s="46">
        <v>0</v>
      </c>
      <c r="AT12" s="44">
        <f t="shared" si="17"/>
        <v>0</v>
      </c>
      <c r="AU12" s="44">
        <f t="shared" si="9"/>
        <v>0.19500000000000001</v>
      </c>
      <c r="AV12" s="44">
        <f t="shared" si="10"/>
        <v>2.0213199999999998</v>
      </c>
      <c r="AW12" s="48">
        <f t="shared" si="11"/>
        <v>0.37805538461538468</v>
      </c>
      <c r="AX12" s="72">
        <v>3.25</v>
      </c>
      <c r="AY12" s="49"/>
      <c r="AZ12" s="48" t="str">
        <f t="shared" si="12"/>
        <v/>
      </c>
      <c r="BA12" s="49"/>
      <c r="BB12" s="34">
        <v>500</v>
      </c>
      <c r="BC12" s="44">
        <f t="shared" si="13"/>
        <v>1010.6599999999999</v>
      </c>
      <c r="BD12" s="44">
        <f t="shared" si="14"/>
        <v>1625</v>
      </c>
      <c r="BE12" s="44">
        <f t="shared" si="15"/>
        <v>0</v>
      </c>
      <c r="BF12" s="51" t="str">
        <f t="shared" si="16"/>
        <v/>
      </c>
      <c r="BG12" s="54"/>
      <c r="BH12" s="112"/>
      <c r="BI12" s="34" t="s">
        <v>68</v>
      </c>
      <c r="BJ12" s="34" t="s">
        <v>69</v>
      </c>
      <c r="BK12" s="34" t="s">
        <v>111</v>
      </c>
    </row>
    <row r="13" spans="1:64" ht="22" customHeight="1" x14ac:dyDescent="0.35">
      <c r="A13" s="56">
        <v>31</v>
      </c>
      <c r="B13" s="114"/>
      <c r="C13" s="54"/>
      <c r="D13" s="74" t="s">
        <v>62</v>
      </c>
      <c r="E13" s="33" t="s">
        <v>63</v>
      </c>
      <c r="F13" s="34" t="s">
        <v>64</v>
      </c>
      <c r="G13" s="75" t="s">
        <v>104</v>
      </c>
      <c r="H13" s="76" t="s">
        <v>122</v>
      </c>
      <c r="I13" s="76" t="s">
        <v>122</v>
      </c>
      <c r="J13" s="59" t="s">
        <v>107</v>
      </c>
      <c r="K13" s="35" t="s">
        <v>107</v>
      </c>
      <c r="L13" s="60" t="s">
        <v>123</v>
      </c>
      <c r="M13" s="75" t="s">
        <v>109</v>
      </c>
      <c r="N13" s="34"/>
      <c r="O13" s="77"/>
      <c r="P13" s="62" t="s">
        <v>124</v>
      </c>
      <c r="Q13" s="54"/>
      <c r="R13" s="34" t="s">
        <v>65</v>
      </c>
      <c r="S13" s="73">
        <f>'[1]Sunny 1.14.2026'!Q34</f>
        <v>2.2999999999999998</v>
      </c>
      <c r="T13" s="31" t="s">
        <v>66</v>
      </c>
      <c r="U13" s="117"/>
      <c r="V13" s="118"/>
      <c r="W13" s="118"/>
      <c r="X13" s="118"/>
      <c r="Y13" s="78">
        <v>11.5</v>
      </c>
      <c r="Z13" s="78">
        <v>11.5</v>
      </c>
      <c r="AA13" s="78">
        <v>13.5</v>
      </c>
      <c r="AB13" s="39">
        <v>10</v>
      </c>
      <c r="AC13" s="80">
        <v>1</v>
      </c>
      <c r="AD13" s="40">
        <f t="shared" si="0"/>
        <v>1.7853750000000001E-3</v>
      </c>
      <c r="AE13" s="41">
        <v>63</v>
      </c>
      <c r="AF13" s="42">
        <f t="shared" si="1"/>
        <v>35286.704473850034</v>
      </c>
      <c r="AG13" s="43">
        <v>2250</v>
      </c>
      <c r="AH13" s="44">
        <f t="shared" si="2"/>
        <v>6.3763392857142859E-2</v>
      </c>
      <c r="AI13" s="82" t="s">
        <v>115</v>
      </c>
      <c r="AJ13" s="83">
        <v>3.4000000000000002E-2</v>
      </c>
      <c r="AK13" s="45">
        <f t="shared" si="3"/>
        <v>0.23400000000000001</v>
      </c>
      <c r="AL13" s="44">
        <f t="shared" si="4"/>
        <v>0.53820000000000001</v>
      </c>
      <c r="AM13" s="44">
        <f t="shared" si="5"/>
        <v>2.9019633928571427</v>
      </c>
      <c r="AN13" s="46">
        <v>0</v>
      </c>
      <c r="AO13" s="44">
        <f t="shared" si="6"/>
        <v>0</v>
      </c>
      <c r="AP13" s="58">
        <v>0.06</v>
      </c>
      <c r="AQ13" s="44">
        <f t="shared" si="7"/>
        <v>0.27900000000000003</v>
      </c>
      <c r="AR13" s="47">
        <v>0</v>
      </c>
      <c r="AS13" s="46">
        <v>0</v>
      </c>
      <c r="AT13" s="44">
        <f t="shared" si="17"/>
        <v>0</v>
      </c>
      <c r="AU13" s="44">
        <f t="shared" si="9"/>
        <v>0.27900000000000003</v>
      </c>
      <c r="AV13" s="44">
        <f t="shared" si="10"/>
        <v>3.1809633928571426</v>
      </c>
      <c r="AW13" s="48">
        <f t="shared" si="11"/>
        <v>0.31592185099846404</v>
      </c>
      <c r="AX13" s="72">
        <v>4.6500000000000004</v>
      </c>
      <c r="AY13" s="49"/>
      <c r="AZ13" s="48" t="str">
        <f t="shared" si="12"/>
        <v/>
      </c>
      <c r="BA13" s="49"/>
      <c r="BB13" s="34">
        <v>500</v>
      </c>
      <c r="BC13" s="44">
        <f t="shared" si="13"/>
        <v>1590.4816964285712</v>
      </c>
      <c r="BD13" s="44">
        <f t="shared" si="14"/>
        <v>2325</v>
      </c>
      <c r="BE13" s="44">
        <f t="shared" si="15"/>
        <v>0</v>
      </c>
      <c r="BF13" s="51" t="str">
        <f t="shared" si="16"/>
        <v/>
      </c>
      <c r="BG13" s="54"/>
      <c r="BH13" s="112"/>
      <c r="BI13" s="34" t="s">
        <v>68</v>
      </c>
      <c r="BJ13" s="34" t="s">
        <v>69</v>
      </c>
      <c r="BK13" s="34" t="s">
        <v>111</v>
      </c>
    </row>
    <row r="14" spans="1:64" ht="22" customHeight="1" x14ac:dyDescent="0.35">
      <c r="A14" s="56">
        <v>32</v>
      </c>
      <c r="B14" s="114"/>
      <c r="C14" s="54"/>
      <c r="D14" s="74" t="s">
        <v>62</v>
      </c>
      <c r="E14" s="33" t="s">
        <v>63</v>
      </c>
      <c r="F14" s="34" t="s">
        <v>64</v>
      </c>
      <c r="G14" s="75" t="s">
        <v>104</v>
      </c>
      <c r="H14" s="76" t="s">
        <v>125</v>
      </c>
      <c r="I14" s="76" t="s">
        <v>125</v>
      </c>
      <c r="J14" s="59" t="s">
        <v>107</v>
      </c>
      <c r="K14" s="35" t="s">
        <v>107</v>
      </c>
      <c r="L14" s="60" t="s">
        <v>126</v>
      </c>
      <c r="M14" s="75" t="s">
        <v>109</v>
      </c>
      <c r="N14" s="34"/>
      <c r="O14" s="77"/>
      <c r="P14" s="62" t="s">
        <v>127</v>
      </c>
      <c r="Q14" s="54"/>
      <c r="R14" s="34" t="s">
        <v>65</v>
      </c>
      <c r="S14" s="73">
        <f>'[1]Sunny 1.14.2026'!Q35</f>
        <v>3.2</v>
      </c>
      <c r="T14" s="31" t="s">
        <v>66</v>
      </c>
      <c r="U14" s="117"/>
      <c r="V14" s="118"/>
      <c r="W14" s="118"/>
      <c r="X14" s="118"/>
      <c r="Y14" s="79">
        <v>27.5</v>
      </c>
      <c r="Z14" s="79">
        <v>4.5</v>
      </c>
      <c r="AA14" s="79">
        <v>15.5</v>
      </c>
      <c r="AB14" s="39">
        <v>10</v>
      </c>
      <c r="AC14" s="80">
        <v>1</v>
      </c>
      <c r="AD14" s="40">
        <f t="shared" si="0"/>
        <v>1.9181249999999999E-3</v>
      </c>
      <c r="AE14" s="41">
        <v>63</v>
      </c>
      <c r="AF14" s="42">
        <f t="shared" si="1"/>
        <v>32844.574780058654</v>
      </c>
      <c r="AG14" s="43">
        <v>2250</v>
      </c>
      <c r="AH14" s="44">
        <f t="shared" si="2"/>
        <v>6.8504464285714273E-2</v>
      </c>
      <c r="AI14" s="82" t="s">
        <v>115</v>
      </c>
      <c r="AJ14" s="83">
        <v>3.4000000000000002E-2</v>
      </c>
      <c r="AK14" s="45">
        <f t="shared" si="3"/>
        <v>0.23400000000000001</v>
      </c>
      <c r="AL14" s="44">
        <f t="shared" si="4"/>
        <v>0.74880000000000013</v>
      </c>
      <c r="AM14" s="44">
        <f t="shared" si="5"/>
        <v>4.017304464285715</v>
      </c>
      <c r="AN14" s="46">
        <v>0</v>
      </c>
      <c r="AO14" s="44">
        <f t="shared" si="6"/>
        <v>0</v>
      </c>
      <c r="AP14" s="58">
        <v>0.06</v>
      </c>
      <c r="AQ14" s="44">
        <f t="shared" si="7"/>
        <v>0.36</v>
      </c>
      <c r="AR14" s="47">
        <v>0</v>
      </c>
      <c r="AS14" s="46">
        <v>0</v>
      </c>
      <c r="AT14" s="44">
        <f t="shared" si="17"/>
        <v>0</v>
      </c>
      <c r="AU14" s="44">
        <f t="shared" si="9"/>
        <v>0.36</v>
      </c>
      <c r="AV14" s="44">
        <f t="shared" si="10"/>
        <v>4.3773044642857153</v>
      </c>
      <c r="AW14" s="48">
        <f t="shared" si="11"/>
        <v>0.27044925595238078</v>
      </c>
      <c r="AX14" s="84">
        <v>6</v>
      </c>
      <c r="AY14" s="49"/>
      <c r="AZ14" s="48" t="str">
        <f t="shared" si="12"/>
        <v/>
      </c>
      <c r="BA14" s="49"/>
      <c r="BB14" s="34">
        <v>500</v>
      </c>
      <c r="BC14" s="44">
        <f t="shared" si="13"/>
        <v>2188.6522321428574</v>
      </c>
      <c r="BD14" s="44">
        <f t="shared" si="14"/>
        <v>3000</v>
      </c>
      <c r="BE14" s="44">
        <f t="shared" si="15"/>
        <v>0</v>
      </c>
      <c r="BF14" s="51" t="str">
        <f t="shared" si="16"/>
        <v/>
      </c>
      <c r="BG14" s="54"/>
      <c r="BH14" s="112"/>
      <c r="BI14" s="34" t="s">
        <v>68</v>
      </c>
      <c r="BJ14" s="34" t="s">
        <v>69</v>
      </c>
      <c r="BK14" s="34" t="s">
        <v>111</v>
      </c>
    </row>
    <row r="15" spans="1:64" ht="22" customHeight="1" x14ac:dyDescent="0.35">
      <c r="A15" s="56">
        <v>33</v>
      </c>
      <c r="B15" s="114"/>
      <c r="C15" s="54"/>
      <c r="D15" s="74" t="s">
        <v>62</v>
      </c>
      <c r="E15" s="33" t="s">
        <v>63</v>
      </c>
      <c r="F15" s="34" t="s">
        <v>64</v>
      </c>
      <c r="G15" s="75" t="s">
        <v>104</v>
      </c>
      <c r="H15" s="85" t="s">
        <v>128</v>
      </c>
      <c r="I15" s="85" t="s">
        <v>128</v>
      </c>
      <c r="J15" s="59" t="s">
        <v>107</v>
      </c>
      <c r="K15" s="35" t="s">
        <v>107</v>
      </c>
      <c r="L15" s="60" t="s">
        <v>129</v>
      </c>
      <c r="M15" s="75" t="s">
        <v>109</v>
      </c>
      <c r="N15" s="34"/>
      <c r="O15" s="77"/>
      <c r="P15" s="62" t="s">
        <v>130</v>
      </c>
      <c r="Q15" s="54"/>
      <c r="R15" s="34" t="s">
        <v>65</v>
      </c>
      <c r="S15" s="73">
        <f>'[1]Sunny 1.14.2026'!Q36</f>
        <v>2.95</v>
      </c>
      <c r="T15" s="31" t="s">
        <v>66</v>
      </c>
      <c r="U15" s="117"/>
      <c r="V15" s="118"/>
      <c r="W15" s="118"/>
      <c r="X15" s="118"/>
      <c r="Y15" s="86">
        <v>16</v>
      </c>
      <c r="Z15" s="86">
        <v>9</v>
      </c>
      <c r="AA15" s="86">
        <v>11.5</v>
      </c>
      <c r="AB15" s="39">
        <v>10</v>
      </c>
      <c r="AC15" s="80">
        <v>1</v>
      </c>
      <c r="AD15" s="40">
        <f t="shared" si="0"/>
        <v>1.6559999999999999E-3</v>
      </c>
      <c r="AE15" s="41">
        <v>63</v>
      </c>
      <c r="AF15" s="42">
        <f t="shared" si="1"/>
        <v>38043.478260869568</v>
      </c>
      <c r="AG15" s="43">
        <v>2250</v>
      </c>
      <c r="AH15" s="44">
        <f t="shared" si="2"/>
        <v>5.9142857142857136E-2</v>
      </c>
      <c r="AI15" s="82" t="s">
        <v>115</v>
      </c>
      <c r="AJ15" s="83">
        <v>3.4000000000000002E-2</v>
      </c>
      <c r="AK15" s="45">
        <f t="shared" si="3"/>
        <v>0.23400000000000001</v>
      </c>
      <c r="AL15" s="44">
        <f t="shared" si="4"/>
        <v>0.69030000000000014</v>
      </c>
      <c r="AM15" s="44">
        <f t="shared" si="5"/>
        <v>3.6994428571428575</v>
      </c>
      <c r="AN15" s="46">
        <v>0</v>
      </c>
      <c r="AO15" s="44">
        <f t="shared" si="6"/>
        <v>0</v>
      </c>
      <c r="AP15" s="58">
        <v>0.06</v>
      </c>
      <c r="AQ15" s="44">
        <f t="shared" si="7"/>
        <v>0.34499999999999997</v>
      </c>
      <c r="AR15" s="47">
        <v>0</v>
      </c>
      <c r="AS15" s="46">
        <v>0</v>
      </c>
      <c r="AT15" s="44">
        <f t="shared" si="17"/>
        <v>0</v>
      </c>
      <c r="AU15" s="44">
        <f t="shared" si="9"/>
        <v>0.34499999999999997</v>
      </c>
      <c r="AV15" s="44">
        <f t="shared" si="10"/>
        <v>4.0444428571428572</v>
      </c>
      <c r="AW15" s="48">
        <f t="shared" si="11"/>
        <v>0.29661863354037266</v>
      </c>
      <c r="AX15" s="72">
        <v>5.75</v>
      </c>
      <c r="AY15" s="49"/>
      <c r="AZ15" s="48" t="str">
        <f t="shared" si="12"/>
        <v/>
      </c>
      <c r="BA15" s="49"/>
      <c r="BB15" s="34">
        <v>500</v>
      </c>
      <c r="BC15" s="44">
        <f t="shared" si="13"/>
        <v>2022.2214285714285</v>
      </c>
      <c r="BD15" s="44">
        <f t="shared" si="14"/>
        <v>2875</v>
      </c>
      <c r="BE15" s="44">
        <f t="shared" si="15"/>
        <v>0</v>
      </c>
      <c r="BF15" s="51" t="str">
        <f t="shared" si="16"/>
        <v/>
      </c>
      <c r="BG15" s="54"/>
      <c r="BH15" s="112"/>
      <c r="BI15" s="34" t="s">
        <v>68</v>
      </c>
      <c r="BJ15" s="34" t="s">
        <v>69</v>
      </c>
      <c r="BK15" s="34" t="s">
        <v>111</v>
      </c>
    </row>
    <row r="16" spans="1:64" ht="22" customHeight="1" x14ac:dyDescent="0.35">
      <c r="A16" s="56">
        <v>34</v>
      </c>
      <c r="B16" s="114"/>
      <c r="C16" s="54"/>
      <c r="D16" s="74" t="s">
        <v>62</v>
      </c>
      <c r="E16" s="33" t="s">
        <v>63</v>
      </c>
      <c r="F16" s="34" t="s">
        <v>64</v>
      </c>
      <c r="G16" s="75" t="s">
        <v>104</v>
      </c>
      <c r="H16" s="76" t="s">
        <v>131</v>
      </c>
      <c r="I16" s="76" t="s">
        <v>131</v>
      </c>
      <c r="J16" s="59" t="s">
        <v>107</v>
      </c>
      <c r="K16" s="35" t="s">
        <v>107</v>
      </c>
      <c r="L16" s="37" t="s">
        <v>132</v>
      </c>
      <c r="M16" s="75" t="s">
        <v>109</v>
      </c>
      <c r="N16" s="37"/>
      <c r="O16" s="37"/>
      <c r="P16" s="62" t="s">
        <v>133</v>
      </c>
      <c r="Q16" s="54"/>
      <c r="R16" s="34" t="s">
        <v>65</v>
      </c>
      <c r="S16" s="73">
        <f>'[1]Sunny 1.14.2026'!Q37</f>
        <v>4.0999999999999996</v>
      </c>
      <c r="T16" s="31" t="s">
        <v>66</v>
      </c>
      <c r="U16" s="117"/>
      <c r="V16" s="118"/>
      <c r="W16" s="118"/>
      <c r="X16" s="118"/>
      <c r="Y16" s="86">
        <v>17</v>
      </c>
      <c r="Z16" s="86">
        <v>17</v>
      </c>
      <c r="AA16" s="86">
        <v>16.5</v>
      </c>
      <c r="AB16" s="39">
        <v>10</v>
      </c>
      <c r="AC16" s="80">
        <v>1</v>
      </c>
      <c r="AD16" s="40">
        <f t="shared" si="0"/>
        <v>4.7685000000000002E-3</v>
      </c>
      <c r="AE16" s="41">
        <v>63</v>
      </c>
      <c r="AF16" s="42">
        <f t="shared" si="1"/>
        <v>13211.701793016671</v>
      </c>
      <c r="AG16" s="43">
        <v>2250</v>
      </c>
      <c r="AH16" s="44">
        <f t="shared" si="2"/>
        <v>0.17030357142857144</v>
      </c>
      <c r="AI16" s="82" t="s">
        <v>115</v>
      </c>
      <c r="AJ16" s="83">
        <v>3.4000000000000002E-2</v>
      </c>
      <c r="AK16" s="45">
        <f t="shared" si="3"/>
        <v>0.23400000000000001</v>
      </c>
      <c r="AL16" s="44">
        <f t="shared" si="4"/>
        <v>0.95939999999999992</v>
      </c>
      <c r="AM16" s="44">
        <f t="shared" si="5"/>
        <v>5.2297035714285709</v>
      </c>
      <c r="AN16" s="46">
        <v>0</v>
      </c>
      <c r="AO16" s="44">
        <f t="shared" si="6"/>
        <v>0</v>
      </c>
      <c r="AP16" s="58">
        <v>0.06</v>
      </c>
      <c r="AQ16" s="44">
        <f t="shared" si="7"/>
        <v>0.46499999999999997</v>
      </c>
      <c r="AR16" s="47">
        <v>0</v>
      </c>
      <c r="AS16" s="46">
        <v>0</v>
      </c>
      <c r="AT16" s="44">
        <f t="shared" si="17"/>
        <v>0</v>
      </c>
      <c r="AU16" s="44">
        <f t="shared" si="9"/>
        <v>0.46499999999999997</v>
      </c>
      <c r="AV16" s="44">
        <f t="shared" si="10"/>
        <v>5.6947035714285708</v>
      </c>
      <c r="AW16" s="48">
        <f t="shared" si="11"/>
        <v>0.26519953917050698</v>
      </c>
      <c r="AX16" s="84">
        <v>7.75</v>
      </c>
      <c r="AY16" s="49"/>
      <c r="AZ16" s="48" t="str">
        <f t="shared" si="12"/>
        <v/>
      </c>
      <c r="BA16" s="49"/>
      <c r="BB16" s="34">
        <v>500</v>
      </c>
      <c r="BC16" s="44">
        <f t="shared" si="13"/>
        <v>2847.3517857142856</v>
      </c>
      <c r="BD16" s="44">
        <f t="shared" si="14"/>
        <v>3875</v>
      </c>
      <c r="BE16" s="44">
        <f t="shared" si="15"/>
        <v>0</v>
      </c>
      <c r="BF16" s="51" t="str">
        <f t="shared" si="16"/>
        <v/>
      </c>
      <c r="BG16" s="54"/>
      <c r="BH16" s="112"/>
      <c r="BI16" s="34" t="s">
        <v>68</v>
      </c>
      <c r="BJ16" s="34" t="s">
        <v>69</v>
      </c>
      <c r="BK16" s="34" t="s">
        <v>111</v>
      </c>
    </row>
    <row r="17" spans="1:63" ht="22" customHeight="1" x14ac:dyDescent="0.35">
      <c r="A17" s="56">
        <v>35</v>
      </c>
      <c r="B17" s="114"/>
      <c r="C17" s="54"/>
      <c r="D17" s="74" t="s">
        <v>62</v>
      </c>
      <c r="E17" s="33" t="s">
        <v>63</v>
      </c>
      <c r="F17" s="34" t="s">
        <v>64</v>
      </c>
      <c r="G17" s="75" t="s">
        <v>104</v>
      </c>
      <c r="H17" s="76" t="s">
        <v>134</v>
      </c>
      <c r="I17" s="76" t="s">
        <v>134</v>
      </c>
      <c r="J17" s="59" t="s">
        <v>107</v>
      </c>
      <c r="K17" s="35" t="s">
        <v>107</v>
      </c>
      <c r="L17" s="37" t="s">
        <v>135</v>
      </c>
      <c r="M17" s="75" t="s">
        <v>109</v>
      </c>
      <c r="N17" s="37"/>
      <c r="O17" s="37"/>
      <c r="P17" s="62" t="s">
        <v>136</v>
      </c>
      <c r="Q17" s="54"/>
      <c r="R17" s="34" t="s">
        <v>65</v>
      </c>
      <c r="S17" s="73">
        <f>'[1]Sunny 1.14.2026'!Q38</f>
        <v>6.9</v>
      </c>
      <c r="T17" s="31" t="s">
        <v>66</v>
      </c>
      <c r="U17" s="117"/>
      <c r="V17" s="118"/>
      <c r="W17" s="118"/>
      <c r="X17" s="118"/>
      <c r="Y17" s="86">
        <v>21.5</v>
      </c>
      <c r="Z17" s="86">
        <v>21.5</v>
      </c>
      <c r="AA17" s="86">
        <v>27</v>
      </c>
      <c r="AB17" s="39">
        <v>10</v>
      </c>
      <c r="AC17" s="80">
        <v>1</v>
      </c>
      <c r="AD17" s="40">
        <f t="shared" si="0"/>
        <v>1.2480750000000001E-2</v>
      </c>
      <c r="AE17" s="41">
        <v>63</v>
      </c>
      <c r="AF17" s="42">
        <f t="shared" si="1"/>
        <v>5047.7735712998019</v>
      </c>
      <c r="AG17" s="43">
        <v>2250</v>
      </c>
      <c r="AH17" s="44">
        <f t="shared" si="2"/>
        <v>0.44574107142857139</v>
      </c>
      <c r="AI17" s="82" t="s">
        <v>115</v>
      </c>
      <c r="AJ17" s="83">
        <v>3.4000000000000002E-2</v>
      </c>
      <c r="AK17" s="45">
        <f t="shared" si="3"/>
        <v>0.23400000000000001</v>
      </c>
      <c r="AL17" s="44">
        <f t="shared" si="4"/>
        <v>1.6146000000000003</v>
      </c>
      <c r="AM17" s="44">
        <f t="shared" si="5"/>
        <v>8.9603410714285729</v>
      </c>
      <c r="AN17" s="46">
        <v>0</v>
      </c>
      <c r="AO17" s="44">
        <f t="shared" si="6"/>
        <v>0</v>
      </c>
      <c r="AP17" s="58">
        <v>0.06</v>
      </c>
      <c r="AQ17" s="44">
        <f t="shared" si="7"/>
        <v>0.87</v>
      </c>
      <c r="AR17" s="47">
        <v>0</v>
      </c>
      <c r="AS17" s="46">
        <v>0</v>
      </c>
      <c r="AT17" s="44">
        <f t="shared" si="17"/>
        <v>0</v>
      </c>
      <c r="AU17" s="44">
        <f t="shared" si="9"/>
        <v>0.87</v>
      </c>
      <c r="AV17" s="44">
        <f t="shared" si="10"/>
        <v>9.8303410714285722</v>
      </c>
      <c r="AW17" s="48">
        <f t="shared" si="11"/>
        <v>0.32204544334975366</v>
      </c>
      <c r="AX17" s="84">
        <v>14.5</v>
      </c>
      <c r="AY17" s="49"/>
      <c r="AZ17" s="48" t="str">
        <f t="shared" si="12"/>
        <v/>
      </c>
      <c r="BA17" s="49"/>
      <c r="BB17" s="34">
        <v>500</v>
      </c>
      <c r="BC17" s="44">
        <f t="shared" si="13"/>
        <v>4915.1705357142864</v>
      </c>
      <c r="BD17" s="44">
        <f t="shared" si="14"/>
        <v>7250</v>
      </c>
      <c r="BE17" s="44">
        <f t="shared" si="15"/>
        <v>0</v>
      </c>
      <c r="BF17" s="51" t="str">
        <f t="shared" si="16"/>
        <v/>
      </c>
      <c r="BG17" s="54"/>
      <c r="BH17" s="112"/>
      <c r="BI17" s="34" t="s">
        <v>68</v>
      </c>
      <c r="BJ17" s="34" t="s">
        <v>69</v>
      </c>
      <c r="BK17" s="34" t="s">
        <v>111</v>
      </c>
    </row>
    <row r="18" spans="1:63" ht="22" customHeight="1" x14ac:dyDescent="0.35">
      <c r="A18" s="56">
        <v>36</v>
      </c>
      <c r="B18" s="114"/>
      <c r="C18" s="54"/>
      <c r="D18" s="74" t="s">
        <v>62</v>
      </c>
      <c r="E18" s="33" t="s">
        <v>63</v>
      </c>
      <c r="F18" s="34" t="s">
        <v>64</v>
      </c>
      <c r="G18" s="75" t="s">
        <v>104</v>
      </c>
      <c r="H18" s="76" t="s">
        <v>137</v>
      </c>
      <c r="I18" s="76" t="s">
        <v>138</v>
      </c>
      <c r="J18" s="59" t="s">
        <v>107</v>
      </c>
      <c r="K18" s="35" t="s">
        <v>107</v>
      </c>
      <c r="L18" s="37" t="s">
        <v>139</v>
      </c>
      <c r="M18" s="75" t="s">
        <v>109</v>
      </c>
      <c r="N18" s="37"/>
      <c r="O18" s="37"/>
      <c r="P18" s="62" t="s">
        <v>140</v>
      </c>
      <c r="Q18" s="54"/>
      <c r="R18" s="34" t="s">
        <v>65</v>
      </c>
      <c r="S18" s="73">
        <f>'[1]Sunny 1.14.2026'!Q39</f>
        <v>3.98</v>
      </c>
      <c r="T18" s="31" t="s">
        <v>66</v>
      </c>
      <c r="U18" s="117"/>
      <c r="V18" s="118"/>
      <c r="W18" s="118"/>
      <c r="X18" s="118"/>
      <c r="Y18" s="86">
        <v>12.5</v>
      </c>
      <c r="Z18" s="86">
        <v>12.5</v>
      </c>
      <c r="AA18" s="86">
        <v>38.5</v>
      </c>
      <c r="AB18" s="39">
        <v>10</v>
      </c>
      <c r="AC18" s="80">
        <v>1</v>
      </c>
      <c r="AD18" s="40">
        <f t="shared" si="0"/>
        <v>6.0156250000000001E-3</v>
      </c>
      <c r="AE18" s="41">
        <v>63</v>
      </c>
      <c r="AF18" s="42">
        <f t="shared" si="1"/>
        <v>10472.727272727272</v>
      </c>
      <c r="AG18" s="43">
        <v>2250</v>
      </c>
      <c r="AH18" s="44">
        <f t="shared" si="2"/>
        <v>0.21484375</v>
      </c>
      <c r="AI18" s="82" t="s">
        <v>115</v>
      </c>
      <c r="AJ18" s="83">
        <v>3.4000000000000002E-2</v>
      </c>
      <c r="AK18" s="45">
        <f t="shared" si="3"/>
        <v>0.23400000000000001</v>
      </c>
      <c r="AL18" s="44">
        <f t="shared" si="4"/>
        <v>0.93132000000000004</v>
      </c>
      <c r="AM18" s="44">
        <f t="shared" si="5"/>
        <v>5.1261637500000008</v>
      </c>
      <c r="AN18" s="46">
        <v>0</v>
      </c>
      <c r="AO18" s="44">
        <f t="shared" si="6"/>
        <v>0</v>
      </c>
      <c r="AP18" s="58">
        <v>0.06</v>
      </c>
      <c r="AQ18" s="44">
        <f t="shared" si="7"/>
        <v>0.44099999999999995</v>
      </c>
      <c r="AR18" s="47">
        <v>0</v>
      </c>
      <c r="AS18" s="46">
        <v>0</v>
      </c>
      <c r="AT18" s="44">
        <f t="shared" si="17"/>
        <v>0</v>
      </c>
      <c r="AU18" s="44">
        <f t="shared" si="9"/>
        <v>0.44099999999999995</v>
      </c>
      <c r="AV18" s="44">
        <f t="shared" si="10"/>
        <v>5.5671637500000006</v>
      </c>
      <c r="AW18" s="48">
        <f t="shared" si="11"/>
        <v>0.2425627551020407</v>
      </c>
      <c r="AX18" s="87">
        <v>7.35</v>
      </c>
      <c r="AY18" s="49"/>
      <c r="AZ18" s="48" t="str">
        <f t="shared" si="12"/>
        <v/>
      </c>
      <c r="BA18" s="49"/>
      <c r="BB18" s="34">
        <v>500</v>
      </c>
      <c r="BC18" s="44">
        <f t="shared" si="13"/>
        <v>2783.5818750000003</v>
      </c>
      <c r="BD18" s="44">
        <f t="shared" si="14"/>
        <v>3675</v>
      </c>
      <c r="BE18" s="44">
        <f t="shared" si="15"/>
        <v>0</v>
      </c>
      <c r="BF18" s="51" t="str">
        <f t="shared" si="16"/>
        <v/>
      </c>
      <c r="BG18" s="54"/>
      <c r="BH18" s="112"/>
      <c r="BI18" s="34" t="s">
        <v>68</v>
      </c>
      <c r="BJ18" s="34" t="s">
        <v>69</v>
      </c>
      <c r="BK18" s="34" t="s">
        <v>111</v>
      </c>
    </row>
    <row r="19" spans="1:63" ht="22" customHeight="1" x14ac:dyDescent="0.35">
      <c r="A19" s="56"/>
      <c r="B19" s="114"/>
      <c r="C19" s="54"/>
      <c r="D19" s="74" t="s">
        <v>62</v>
      </c>
      <c r="E19" s="33" t="s">
        <v>63</v>
      </c>
      <c r="F19" s="34" t="s">
        <v>64</v>
      </c>
      <c r="G19" s="75" t="s">
        <v>165</v>
      </c>
      <c r="H19" s="34" t="s">
        <v>166</v>
      </c>
      <c r="I19" s="34" t="s">
        <v>142</v>
      </c>
      <c r="J19" s="59" t="s">
        <v>167</v>
      </c>
      <c r="K19" s="59" t="s">
        <v>167</v>
      </c>
      <c r="L19" s="60" t="s">
        <v>168</v>
      </c>
      <c r="M19" s="75" t="s">
        <v>169</v>
      </c>
      <c r="N19" s="34"/>
      <c r="O19" s="77"/>
      <c r="P19" s="62" t="s">
        <v>231</v>
      </c>
      <c r="Q19" s="54"/>
      <c r="R19" s="34" t="s">
        <v>65</v>
      </c>
      <c r="S19" s="73">
        <f>'[1]Sunny 1.14.2026'!Q61</f>
        <v>2.38</v>
      </c>
      <c r="T19" s="31" t="s">
        <v>66</v>
      </c>
      <c r="U19" s="119" t="s">
        <v>156</v>
      </c>
      <c r="V19" s="118">
        <v>47</v>
      </c>
      <c r="W19" s="118">
        <v>25</v>
      </c>
      <c r="X19" s="118">
        <v>42.5</v>
      </c>
      <c r="Y19" s="78">
        <v>17</v>
      </c>
      <c r="Z19" s="78">
        <v>8.5</v>
      </c>
      <c r="AA19" s="78">
        <v>20.5</v>
      </c>
      <c r="AB19" s="39">
        <v>10</v>
      </c>
      <c r="AC19" s="80">
        <v>2</v>
      </c>
      <c r="AD19" s="40">
        <f t="shared" si="0"/>
        <v>2.96225E-3</v>
      </c>
      <c r="AE19" s="41">
        <v>63</v>
      </c>
      <c r="AF19" s="42">
        <f t="shared" si="1"/>
        <v>42535.235040931722</v>
      </c>
      <c r="AG19" s="43">
        <v>2250</v>
      </c>
      <c r="AH19" s="44">
        <f t="shared" si="2"/>
        <v>5.2897321428571432E-2</v>
      </c>
      <c r="AI19" s="38" t="s">
        <v>67</v>
      </c>
      <c r="AJ19" s="55">
        <v>1.7999999999999999E-2</v>
      </c>
      <c r="AK19" s="45">
        <f t="shared" si="3"/>
        <v>0.218</v>
      </c>
      <c r="AL19" s="44">
        <f t="shared" si="4"/>
        <v>0.51883999999999997</v>
      </c>
      <c r="AM19" s="44">
        <f t="shared" si="5"/>
        <v>2.9517373214285714</v>
      </c>
      <c r="AN19" s="46">
        <v>0</v>
      </c>
      <c r="AO19" s="44">
        <f t="shared" si="6"/>
        <v>0</v>
      </c>
      <c r="AP19" s="58">
        <v>0.06</v>
      </c>
      <c r="AQ19" s="44">
        <f t="shared" si="7"/>
        <v>0.29099999999999998</v>
      </c>
      <c r="AR19" s="58">
        <v>0</v>
      </c>
      <c r="AS19" s="58">
        <v>0</v>
      </c>
      <c r="AT19" s="58">
        <v>0</v>
      </c>
      <c r="AU19" s="44">
        <f t="shared" si="9"/>
        <v>0.29099999999999998</v>
      </c>
      <c r="AV19" s="44">
        <f t="shared" si="10"/>
        <v>3.2427373214285713</v>
      </c>
      <c r="AW19" s="48">
        <f t="shared" si="11"/>
        <v>0.33139436671575845</v>
      </c>
      <c r="AX19" s="97">
        <v>4.8499999999999996</v>
      </c>
      <c r="AY19" s="54"/>
      <c r="AZ19" s="48" t="str">
        <f t="shared" si="12"/>
        <v/>
      </c>
      <c r="BA19" s="49"/>
      <c r="BB19" s="34">
        <v>1000</v>
      </c>
      <c r="BC19" s="44">
        <f t="shared" si="13"/>
        <v>3242.7373214285712</v>
      </c>
      <c r="BD19" s="44">
        <f t="shared" si="14"/>
        <v>4850</v>
      </c>
      <c r="BE19" s="44">
        <f t="shared" si="15"/>
        <v>0</v>
      </c>
      <c r="BF19" s="51">
        <v>24.97</v>
      </c>
      <c r="BG19" s="54"/>
      <c r="BH19" s="112"/>
      <c r="BI19" s="34" t="s">
        <v>68</v>
      </c>
      <c r="BJ19" s="34" t="s">
        <v>69</v>
      </c>
      <c r="BK19" s="34" t="s">
        <v>157</v>
      </c>
    </row>
    <row r="20" spans="1:63" ht="22" customHeight="1" x14ac:dyDescent="0.35">
      <c r="A20" s="56"/>
      <c r="B20" s="114"/>
      <c r="C20" s="54"/>
      <c r="D20" s="74" t="s">
        <v>62</v>
      </c>
      <c r="E20" s="33" t="s">
        <v>63</v>
      </c>
      <c r="F20" s="34" t="s">
        <v>64</v>
      </c>
      <c r="G20" s="75" t="s">
        <v>165</v>
      </c>
      <c r="H20" s="34" t="s">
        <v>112</v>
      </c>
      <c r="I20" s="34" t="s">
        <v>146</v>
      </c>
      <c r="J20" s="59" t="s">
        <v>167</v>
      </c>
      <c r="K20" s="59" t="s">
        <v>167</v>
      </c>
      <c r="L20" s="60" t="s">
        <v>170</v>
      </c>
      <c r="M20" s="75" t="s">
        <v>169</v>
      </c>
      <c r="N20" s="34"/>
      <c r="O20" s="77"/>
      <c r="P20" s="62" t="s">
        <v>171</v>
      </c>
      <c r="Q20" s="54"/>
      <c r="R20" s="34" t="s">
        <v>65</v>
      </c>
      <c r="S20" s="73">
        <f>'[1]Sunny 1.14.2026'!Q62</f>
        <v>1.48</v>
      </c>
      <c r="T20" s="31" t="s">
        <v>66</v>
      </c>
      <c r="U20" s="119"/>
      <c r="V20" s="118"/>
      <c r="W20" s="118"/>
      <c r="X20" s="118"/>
      <c r="Y20" s="78">
        <v>12</v>
      </c>
      <c r="Z20" s="78">
        <v>7</v>
      </c>
      <c r="AA20" s="78">
        <v>12.5</v>
      </c>
      <c r="AB20" s="39">
        <v>10</v>
      </c>
      <c r="AC20" s="80">
        <v>1</v>
      </c>
      <c r="AD20" s="40">
        <f t="shared" si="0"/>
        <v>1.0499999999999999E-3</v>
      </c>
      <c r="AE20" s="41">
        <v>63</v>
      </c>
      <c r="AF20" s="42">
        <f t="shared" si="1"/>
        <v>60000.000000000007</v>
      </c>
      <c r="AG20" s="43">
        <v>2250</v>
      </c>
      <c r="AH20" s="44">
        <f t="shared" si="2"/>
        <v>3.7499999999999999E-2</v>
      </c>
      <c r="AI20" s="82" t="s">
        <v>115</v>
      </c>
      <c r="AJ20" s="83">
        <v>3.4000000000000002E-2</v>
      </c>
      <c r="AK20" s="45">
        <f t="shared" si="3"/>
        <v>0.23400000000000001</v>
      </c>
      <c r="AL20" s="44">
        <f t="shared" si="4"/>
        <v>0.34632000000000002</v>
      </c>
      <c r="AM20" s="44">
        <f t="shared" si="5"/>
        <v>1.86382</v>
      </c>
      <c r="AN20" s="46">
        <v>0</v>
      </c>
      <c r="AO20" s="44">
        <f t="shared" si="6"/>
        <v>0</v>
      </c>
      <c r="AP20" s="58">
        <v>0.06</v>
      </c>
      <c r="AQ20" s="44">
        <f t="shared" si="7"/>
        <v>0.18</v>
      </c>
      <c r="AR20" s="58">
        <v>0</v>
      </c>
      <c r="AS20" s="58">
        <v>0</v>
      </c>
      <c r="AT20" s="58">
        <v>0</v>
      </c>
      <c r="AU20" s="44">
        <f t="shared" si="9"/>
        <v>0.18</v>
      </c>
      <c r="AV20" s="44">
        <f t="shared" si="10"/>
        <v>2.0438200000000002</v>
      </c>
      <c r="AW20" s="48">
        <f t="shared" si="11"/>
        <v>0.3187266666666666</v>
      </c>
      <c r="AX20" s="97">
        <v>3</v>
      </c>
      <c r="AY20" s="54"/>
      <c r="AZ20" s="48" t="str">
        <f t="shared" si="12"/>
        <v/>
      </c>
      <c r="BA20" s="49"/>
      <c r="BB20" s="34">
        <v>500</v>
      </c>
      <c r="BC20" s="44">
        <f t="shared" si="13"/>
        <v>1021.9100000000001</v>
      </c>
      <c r="BD20" s="44">
        <f t="shared" si="14"/>
        <v>1500</v>
      </c>
      <c r="BE20" s="44">
        <f t="shared" si="15"/>
        <v>0</v>
      </c>
      <c r="BF20" s="51" t="str">
        <f t="shared" si="16"/>
        <v/>
      </c>
      <c r="BG20" s="54"/>
      <c r="BH20" s="112"/>
      <c r="BI20" s="34" t="s">
        <v>68</v>
      </c>
      <c r="BJ20" s="34" t="s">
        <v>69</v>
      </c>
      <c r="BK20" s="34" t="s">
        <v>157</v>
      </c>
    </row>
    <row r="21" spans="1:63" ht="22" customHeight="1" x14ac:dyDescent="0.35">
      <c r="A21" s="56"/>
      <c r="B21" s="114"/>
      <c r="C21" s="54"/>
      <c r="D21" s="74" t="s">
        <v>62</v>
      </c>
      <c r="E21" s="33" t="s">
        <v>63</v>
      </c>
      <c r="F21" s="34" t="s">
        <v>64</v>
      </c>
      <c r="G21" s="75" t="s">
        <v>165</v>
      </c>
      <c r="H21" s="34" t="s">
        <v>116</v>
      </c>
      <c r="I21" s="34" t="s">
        <v>74</v>
      </c>
      <c r="J21" s="59" t="s">
        <v>167</v>
      </c>
      <c r="K21" s="59" t="s">
        <v>167</v>
      </c>
      <c r="L21" s="60" t="s">
        <v>172</v>
      </c>
      <c r="M21" s="75" t="s">
        <v>169</v>
      </c>
      <c r="N21" s="34"/>
      <c r="O21" s="77"/>
      <c r="P21" s="62" t="s">
        <v>173</v>
      </c>
      <c r="Q21" s="54"/>
      <c r="R21" s="34" t="s">
        <v>65</v>
      </c>
      <c r="S21" s="73">
        <f>'[1]Sunny 1.14.2026'!Q63</f>
        <v>1.35</v>
      </c>
      <c r="T21" s="31" t="s">
        <v>66</v>
      </c>
      <c r="U21" s="119"/>
      <c r="V21" s="118"/>
      <c r="W21" s="118"/>
      <c r="X21" s="118"/>
      <c r="Y21" s="78">
        <v>8.5</v>
      </c>
      <c r="Z21" s="78">
        <v>8.5</v>
      </c>
      <c r="AA21" s="78">
        <v>12.5</v>
      </c>
      <c r="AB21" s="39">
        <v>10</v>
      </c>
      <c r="AC21" s="80">
        <v>1</v>
      </c>
      <c r="AD21" s="40">
        <f t="shared" si="0"/>
        <v>9.0312499999999996E-4</v>
      </c>
      <c r="AE21" s="41">
        <v>63</v>
      </c>
      <c r="AF21" s="42">
        <f t="shared" si="1"/>
        <v>69757.785467128037</v>
      </c>
      <c r="AG21" s="43">
        <v>2250</v>
      </c>
      <c r="AH21" s="44">
        <f t="shared" si="2"/>
        <v>3.2254464285714282E-2</v>
      </c>
      <c r="AI21" s="82" t="s">
        <v>115</v>
      </c>
      <c r="AJ21" s="83">
        <v>3.4000000000000002E-2</v>
      </c>
      <c r="AK21" s="45">
        <f t="shared" si="3"/>
        <v>0.23400000000000001</v>
      </c>
      <c r="AL21" s="44">
        <f t="shared" si="4"/>
        <v>0.31590000000000001</v>
      </c>
      <c r="AM21" s="44">
        <f t="shared" si="5"/>
        <v>1.6981544642857145</v>
      </c>
      <c r="AN21" s="46">
        <v>0</v>
      </c>
      <c r="AO21" s="44">
        <f t="shared" si="6"/>
        <v>0</v>
      </c>
      <c r="AP21" s="58">
        <v>0.06</v>
      </c>
      <c r="AQ21" s="44">
        <f t="shared" si="7"/>
        <v>0.16499999999999998</v>
      </c>
      <c r="AR21" s="58">
        <v>0</v>
      </c>
      <c r="AS21" s="58">
        <v>0</v>
      </c>
      <c r="AT21" s="58">
        <v>0</v>
      </c>
      <c r="AU21" s="44">
        <f t="shared" si="9"/>
        <v>0.16499999999999998</v>
      </c>
      <c r="AV21" s="44">
        <f t="shared" si="10"/>
        <v>1.8631544642857145</v>
      </c>
      <c r="AW21" s="48">
        <f t="shared" si="11"/>
        <v>0.32248928571428565</v>
      </c>
      <c r="AX21" s="97">
        <v>2.75</v>
      </c>
      <c r="AY21" s="54"/>
      <c r="AZ21" s="48" t="str">
        <f t="shared" si="12"/>
        <v/>
      </c>
      <c r="BA21" s="49"/>
      <c r="BB21" s="34">
        <v>500</v>
      </c>
      <c r="BC21" s="44">
        <f t="shared" si="13"/>
        <v>931.57723214285727</v>
      </c>
      <c r="BD21" s="44">
        <f t="shared" si="14"/>
        <v>1375</v>
      </c>
      <c r="BE21" s="44">
        <f t="shared" si="15"/>
        <v>0</v>
      </c>
      <c r="BF21" s="51" t="str">
        <f t="shared" si="16"/>
        <v/>
      </c>
      <c r="BG21" s="54"/>
      <c r="BH21" s="112"/>
      <c r="BI21" s="34" t="s">
        <v>68</v>
      </c>
      <c r="BJ21" s="34" t="s">
        <v>69</v>
      </c>
      <c r="BK21" s="34" t="s">
        <v>157</v>
      </c>
    </row>
    <row r="22" spans="1:63" ht="22" customHeight="1" x14ac:dyDescent="0.35">
      <c r="A22" s="56"/>
      <c r="B22" s="114"/>
      <c r="C22" s="54"/>
      <c r="D22" s="74" t="s">
        <v>62</v>
      </c>
      <c r="E22" s="33" t="s">
        <v>63</v>
      </c>
      <c r="F22" s="34" t="s">
        <v>64</v>
      </c>
      <c r="G22" s="75" t="s">
        <v>165</v>
      </c>
      <c r="H22" s="34" t="s">
        <v>119</v>
      </c>
      <c r="I22" s="34" t="s">
        <v>151</v>
      </c>
      <c r="J22" s="59" t="s">
        <v>167</v>
      </c>
      <c r="K22" s="59" t="s">
        <v>167</v>
      </c>
      <c r="L22" s="60" t="s">
        <v>174</v>
      </c>
      <c r="M22" s="75" t="s">
        <v>169</v>
      </c>
      <c r="N22" s="34"/>
      <c r="O22" s="77"/>
      <c r="P22" s="62" t="s">
        <v>175</v>
      </c>
      <c r="Q22" s="54"/>
      <c r="R22" s="34" t="s">
        <v>65</v>
      </c>
      <c r="S22" s="73">
        <f>'[1]Sunny 1.14.2026'!Q64</f>
        <v>1.35</v>
      </c>
      <c r="T22" s="31" t="s">
        <v>66</v>
      </c>
      <c r="U22" s="119"/>
      <c r="V22" s="118"/>
      <c r="W22" s="118"/>
      <c r="X22" s="118"/>
      <c r="Y22" s="78">
        <v>15</v>
      </c>
      <c r="Z22" s="78">
        <v>12</v>
      </c>
      <c r="AA22" s="78">
        <v>11.5</v>
      </c>
      <c r="AB22" s="39">
        <v>10</v>
      </c>
      <c r="AC22" s="80">
        <v>1</v>
      </c>
      <c r="AD22" s="40">
        <f t="shared" si="0"/>
        <v>2.0699999999999998E-3</v>
      </c>
      <c r="AE22" s="41">
        <v>63</v>
      </c>
      <c r="AF22" s="42">
        <f t="shared" si="1"/>
        <v>30434.782608695656</v>
      </c>
      <c r="AG22" s="43">
        <v>2250</v>
      </c>
      <c r="AH22" s="44">
        <f t="shared" si="2"/>
        <v>7.3928571428571427E-2</v>
      </c>
      <c r="AI22" s="82" t="s">
        <v>115</v>
      </c>
      <c r="AJ22" s="83">
        <v>3.4000000000000002E-2</v>
      </c>
      <c r="AK22" s="45">
        <f t="shared" si="3"/>
        <v>0.23400000000000001</v>
      </c>
      <c r="AL22" s="44">
        <f t="shared" si="4"/>
        <v>0.31590000000000001</v>
      </c>
      <c r="AM22" s="44">
        <f t="shared" si="5"/>
        <v>1.7398285714285715</v>
      </c>
      <c r="AN22" s="46">
        <v>0</v>
      </c>
      <c r="AO22" s="44">
        <f t="shared" si="6"/>
        <v>0</v>
      </c>
      <c r="AP22" s="58">
        <v>0.06</v>
      </c>
      <c r="AQ22" s="44">
        <f t="shared" si="7"/>
        <v>0.16499999999999998</v>
      </c>
      <c r="AR22" s="58">
        <v>0</v>
      </c>
      <c r="AS22" s="58">
        <v>0</v>
      </c>
      <c r="AT22" s="58">
        <v>0</v>
      </c>
      <c r="AU22" s="44">
        <f t="shared" si="9"/>
        <v>0.16499999999999998</v>
      </c>
      <c r="AV22" s="44">
        <f t="shared" si="10"/>
        <v>1.9048285714285715</v>
      </c>
      <c r="AW22" s="48">
        <f t="shared" si="11"/>
        <v>0.30733506493506491</v>
      </c>
      <c r="AX22" s="97">
        <v>2.75</v>
      </c>
      <c r="AY22" s="54"/>
      <c r="AZ22" s="48" t="str">
        <f t="shared" si="12"/>
        <v/>
      </c>
      <c r="BA22" s="49"/>
      <c r="BB22" s="34">
        <v>500</v>
      </c>
      <c r="BC22" s="44">
        <f t="shared" si="13"/>
        <v>952.41428571428582</v>
      </c>
      <c r="BD22" s="44">
        <f t="shared" si="14"/>
        <v>1375</v>
      </c>
      <c r="BE22" s="44" t="str">
        <f>IF(ISERROR(AY22*#REF!),"",AY22*#REF!)</f>
        <v/>
      </c>
      <c r="BF22" s="51" t="str">
        <f>IF(V22="","",V22*W22*X22/1000000/AC22*#REF!)</f>
        <v/>
      </c>
      <c r="BG22" s="54"/>
      <c r="BH22" s="112"/>
      <c r="BI22" s="34" t="s">
        <v>68</v>
      </c>
      <c r="BJ22" s="34" t="s">
        <v>69</v>
      </c>
      <c r="BK22" s="34" t="s">
        <v>157</v>
      </c>
    </row>
    <row r="23" spans="1:63" ht="22" customHeight="1" x14ac:dyDescent="0.35">
      <c r="A23" s="56"/>
      <c r="B23" s="114"/>
      <c r="C23" s="54"/>
      <c r="D23" s="74" t="s">
        <v>62</v>
      </c>
      <c r="E23" s="33" t="s">
        <v>63</v>
      </c>
      <c r="F23" s="34" t="s">
        <v>64</v>
      </c>
      <c r="G23" s="75" t="s">
        <v>165</v>
      </c>
      <c r="H23" s="34" t="s">
        <v>122</v>
      </c>
      <c r="I23" s="34" t="s">
        <v>75</v>
      </c>
      <c r="J23" s="59" t="s">
        <v>167</v>
      </c>
      <c r="K23" s="59" t="s">
        <v>167</v>
      </c>
      <c r="L23" s="60" t="s">
        <v>176</v>
      </c>
      <c r="M23" s="75" t="s">
        <v>169</v>
      </c>
      <c r="N23" s="34"/>
      <c r="O23" s="77"/>
      <c r="P23" s="62" t="s">
        <v>177</v>
      </c>
      <c r="Q23" s="54"/>
      <c r="R23" s="34" t="s">
        <v>65</v>
      </c>
      <c r="S23" s="73">
        <f>'[1]Sunny 1.14.2026'!Q65</f>
        <v>2.06</v>
      </c>
      <c r="T23" s="31" t="s">
        <v>66</v>
      </c>
      <c r="U23" s="119"/>
      <c r="V23" s="118"/>
      <c r="W23" s="118"/>
      <c r="X23" s="118"/>
      <c r="Y23" s="78">
        <v>12</v>
      </c>
      <c r="Z23" s="78">
        <v>12</v>
      </c>
      <c r="AA23" s="78">
        <v>13</v>
      </c>
      <c r="AB23" s="39">
        <v>10</v>
      </c>
      <c r="AC23" s="80">
        <v>1</v>
      </c>
      <c r="AD23" s="40">
        <f t="shared" si="0"/>
        <v>1.872E-3</v>
      </c>
      <c r="AE23" s="41">
        <v>63</v>
      </c>
      <c r="AF23" s="42">
        <f t="shared" si="1"/>
        <v>33653.846153846156</v>
      </c>
      <c r="AG23" s="43">
        <v>2250</v>
      </c>
      <c r="AH23" s="44">
        <f t="shared" si="2"/>
        <v>6.6857142857142851E-2</v>
      </c>
      <c r="AI23" s="82" t="s">
        <v>115</v>
      </c>
      <c r="AJ23" s="83">
        <v>3.4000000000000002E-2</v>
      </c>
      <c r="AK23" s="45">
        <f t="shared" si="3"/>
        <v>0.23400000000000001</v>
      </c>
      <c r="AL23" s="44">
        <f t="shared" si="4"/>
        <v>0.48204000000000002</v>
      </c>
      <c r="AM23" s="44">
        <f t="shared" si="5"/>
        <v>2.6088971428571428</v>
      </c>
      <c r="AN23" s="46">
        <v>0</v>
      </c>
      <c r="AO23" s="44">
        <f t="shared" si="6"/>
        <v>0</v>
      </c>
      <c r="AP23" s="58">
        <v>0.06</v>
      </c>
      <c r="AQ23" s="44">
        <f t="shared" si="7"/>
        <v>0.27</v>
      </c>
      <c r="AR23" s="58">
        <v>0</v>
      </c>
      <c r="AS23" s="58">
        <v>0</v>
      </c>
      <c r="AT23" s="58">
        <v>0</v>
      </c>
      <c r="AU23" s="44">
        <f t="shared" si="9"/>
        <v>0.27</v>
      </c>
      <c r="AV23" s="44">
        <f t="shared" si="10"/>
        <v>2.8788971428571428</v>
      </c>
      <c r="AW23" s="48">
        <f t="shared" si="11"/>
        <v>0.36024507936507938</v>
      </c>
      <c r="AX23" s="97">
        <v>4.5</v>
      </c>
      <c r="AY23" s="54"/>
      <c r="AZ23" s="48" t="str">
        <f t="shared" si="12"/>
        <v/>
      </c>
      <c r="BA23" s="49"/>
      <c r="BB23" s="34">
        <v>500</v>
      </c>
      <c r="BC23" s="44">
        <f t="shared" si="13"/>
        <v>1439.4485714285713</v>
      </c>
      <c r="BD23" s="44">
        <f t="shared" si="14"/>
        <v>2250</v>
      </c>
      <c r="BE23" s="44">
        <f>IF(ISERROR(AY23*BB22),"",AY23*BB22)</f>
        <v>0</v>
      </c>
      <c r="BF23" s="51" t="str">
        <f>IF(V23="","",V23*W23*X23/1000000/AC23*BB22)</f>
        <v/>
      </c>
      <c r="BG23" s="54"/>
      <c r="BH23" s="112"/>
      <c r="BI23" s="34" t="s">
        <v>68</v>
      </c>
      <c r="BJ23" s="34" t="s">
        <v>69</v>
      </c>
      <c r="BK23" s="34" t="s">
        <v>157</v>
      </c>
    </row>
    <row r="24" spans="1:63" ht="22" customHeight="1" x14ac:dyDescent="0.35">
      <c r="A24" s="56"/>
      <c r="B24" s="114"/>
      <c r="C24" s="54"/>
      <c r="D24" s="74" t="s">
        <v>62</v>
      </c>
      <c r="E24" s="33" t="s">
        <v>63</v>
      </c>
      <c r="F24" s="34" t="s">
        <v>64</v>
      </c>
      <c r="G24" s="75" t="s">
        <v>165</v>
      </c>
      <c r="H24" s="34" t="s">
        <v>125</v>
      </c>
      <c r="I24" s="34" t="s">
        <v>76</v>
      </c>
      <c r="J24" s="59" t="s">
        <v>167</v>
      </c>
      <c r="K24" s="59" t="s">
        <v>167</v>
      </c>
      <c r="L24" s="60" t="s">
        <v>178</v>
      </c>
      <c r="M24" s="75" t="s">
        <v>169</v>
      </c>
      <c r="N24" s="34"/>
      <c r="O24" s="77"/>
      <c r="P24" s="62" t="s">
        <v>179</v>
      </c>
      <c r="Q24" s="54"/>
      <c r="R24" s="34" t="s">
        <v>65</v>
      </c>
      <c r="S24" s="73">
        <f>'[1]Sunny 1.14.2026'!Q66</f>
        <v>2.4500000000000002</v>
      </c>
      <c r="T24" s="31" t="s">
        <v>66</v>
      </c>
      <c r="U24" s="119"/>
      <c r="V24" s="118"/>
      <c r="W24" s="118"/>
      <c r="X24" s="118"/>
      <c r="Y24" s="78">
        <v>27</v>
      </c>
      <c r="Z24" s="78">
        <v>14</v>
      </c>
      <c r="AA24" s="78">
        <v>4</v>
      </c>
      <c r="AB24" s="39">
        <v>10</v>
      </c>
      <c r="AC24" s="80">
        <v>1</v>
      </c>
      <c r="AD24" s="40">
        <f t="shared" si="0"/>
        <v>1.5120000000000001E-3</v>
      </c>
      <c r="AE24" s="41">
        <v>63</v>
      </c>
      <c r="AF24" s="42">
        <f t="shared" si="1"/>
        <v>41666.666666666664</v>
      </c>
      <c r="AG24" s="43">
        <v>2250</v>
      </c>
      <c r="AH24" s="44">
        <f t="shared" si="2"/>
        <v>5.4000000000000006E-2</v>
      </c>
      <c r="AI24" s="82" t="s">
        <v>115</v>
      </c>
      <c r="AJ24" s="83">
        <v>3.4000000000000002E-2</v>
      </c>
      <c r="AK24" s="45">
        <f t="shared" si="3"/>
        <v>0.23400000000000001</v>
      </c>
      <c r="AL24" s="44">
        <f t="shared" si="4"/>
        <v>0.57330000000000003</v>
      </c>
      <c r="AM24" s="44">
        <f t="shared" si="5"/>
        <v>3.0773000000000001</v>
      </c>
      <c r="AN24" s="46">
        <v>0</v>
      </c>
      <c r="AO24" s="44">
        <f t="shared" si="6"/>
        <v>0</v>
      </c>
      <c r="AP24" s="58">
        <v>0.06</v>
      </c>
      <c r="AQ24" s="44">
        <f t="shared" si="7"/>
        <v>0.28499999999999998</v>
      </c>
      <c r="AR24" s="58">
        <v>0</v>
      </c>
      <c r="AS24" s="58">
        <v>0</v>
      </c>
      <c r="AT24" s="58">
        <v>0</v>
      </c>
      <c r="AU24" s="44">
        <f t="shared" si="9"/>
        <v>0.28499999999999998</v>
      </c>
      <c r="AV24" s="44">
        <f t="shared" si="10"/>
        <v>3.3623000000000003</v>
      </c>
      <c r="AW24" s="48">
        <f t="shared" si="11"/>
        <v>0.29214736842105254</v>
      </c>
      <c r="AX24" s="97">
        <v>4.75</v>
      </c>
      <c r="AY24" s="54"/>
      <c r="AZ24" s="48" t="str">
        <f t="shared" si="12"/>
        <v/>
      </c>
      <c r="BA24" s="49"/>
      <c r="BB24" s="34">
        <v>500</v>
      </c>
      <c r="BC24" s="44">
        <f t="shared" si="13"/>
        <v>1681.15</v>
      </c>
      <c r="BD24" s="44">
        <f t="shared" si="14"/>
        <v>2375</v>
      </c>
      <c r="BE24" s="44">
        <f t="shared" si="15"/>
        <v>0</v>
      </c>
      <c r="BF24" s="51" t="str">
        <f t="shared" si="16"/>
        <v/>
      </c>
      <c r="BG24" s="54"/>
      <c r="BH24" s="112"/>
      <c r="BI24" s="34" t="s">
        <v>68</v>
      </c>
      <c r="BJ24" s="34" t="s">
        <v>69</v>
      </c>
      <c r="BK24" s="34" t="s">
        <v>157</v>
      </c>
    </row>
    <row r="25" spans="1:63" ht="22" customHeight="1" x14ac:dyDescent="0.35">
      <c r="A25" s="56"/>
      <c r="B25" s="114"/>
      <c r="C25" s="54"/>
      <c r="D25" s="74" t="s">
        <v>62</v>
      </c>
      <c r="E25" s="33" t="s">
        <v>63</v>
      </c>
      <c r="F25" s="34" t="s">
        <v>64</v>
      </c>
      <c r="G25" s="75" t="s">
        <v>165</v>
      </c>
      <c r="H25" s="96" t="s">
        <v>180</v>
      </c>
      <c r="I25" s="96" t="s">
        <v>161</v>
      </c>
      <c r="J25" s="59" t="s">
        <v>167</v>
      </c>
      <c r="K25" s="59" t="s">
        <v>167</v>
      </c>
      <c r="L25" s="60" t="s">
        <v>162</v>
      </c>
      <c r="M25" s="75" t="s">
        <v>169</v>
      </c>
      <c r="N25" s="34"/>
      <c r="O25" s="77"/>
      <c r="P25" s="62" t="s">
        <v>181</v>
      </c>
      <c r="Q25" s="54"/>
      <c r="R25" s="34" t="s">
        <v>65</v>
      </c>
      <c r="S25" s="73">
        <f>'[1]Sunny 1.14.2026'!Q67</f>
        <v>3.79</v>
      </c>
      <c r="T25" s="31" t="s">
        <v>66</v>
      </c>
      <c r="U25" s="119"/>
      <c r="V25" s="118"/>
      <c r="W25" s="118"/>
      <c r="X25" s="118"/>
      <c r="Y25" s="78">
        <v>12</v>
      </c>
      <c r="Z25" s="78">
        <v>12</v>
      </c>
      <c r="AA25" s="78">
        <v>43</v>
      </c>
      <c r="AB25" s="39">
        <v>10</v>
      </c>
      <c r="AC25" s="80">
        <v>1</v>
      </c>
      <c r="AD25" s="40">
        <f t="shared" si="0"/>
        <v>6.1919999999999996E-3</v>
      </c>
      <c r="AE25" s="41">
        <v>63</v>
      </c>
      <c r="AF25" s="42">
        <f t="shared" si="1"/>
        <v>10174.418604651164</v>
      </c>
      <c r="AG25" s="43">
        <v>2250</v>
      </c>
      <c r="AH25" s="44">
        <f t="shared" si="2"/>
        <v>0.22114285714285711</v>
      </c>
      <c r="AI25" s="82" t="s">
        <v>115</v>
      </c>
      <c r="AJ25" s="83">
        <v>3.4000000000000002E-2</v>
      </c>
      <c r="AK25" s="45">
        <f t="shared" si="3"/>
        <v>0.23400000000000001</v>
      </c>
      <c r="AL25" s="44">
        <f t="shared" si="4"/>
        <v>0.88686000000000009</v>
      </c>
      <c r="AM25" s="44">
        <f t="shared" si="5"/>
        <v>4.898002857142858</v>
      </c>
      <c r="AN25" s="46">
        <v>0</v>
      </c>
      <c r="AO25" s="44">
        <f t="shared" si="6"/>
        <v>0</v>
      </c>
      <c r="AP25" s="58">
        <v>0.06</v>
      </c>
      <c r="AQ25" s="44">
        <f t="shared" si="7"/>
        <v>0.435</v>
      </c>
      <c r="AR25" s="58">
        <v>0</v>
      </c>
      <c r="AS25" s="58">
        <v>0</v>
      </c>
      <c r="AT25" s="58">
        <v>0</v>
      </c>
      <c r="AU25" s="44">
        <f t="shared" si="9"/>
        <v>0.435</v>
      </c>
      <c r="AV25" s="44">
        <f t="shared" si="10"/>
        <v>5.3330028571428576</v>
      </c>
      <c r="AW25" s="48">
        <f t="shared" si="11"/>
        <v>0.26441339901477828</v>
      </c>
      <c r="AX25" s="97">
        <v>7.25</v>
      </c>
      <c r="AY25" s="54"/>
      <c r="AZ25" s="48" t="str">
        <f t="shared" si="12"/>
        <v/>
      </c>
      <c r="BA25" s="49"/>
      <c r="BB25" s="34">
        <v>500</v>
      </c>
      <c r="BC25" s="44">
        <f t="shared" si="13"/>
        <v>2666.5014285714287</v>
      </c>
      <c r="BD25" s="44">
        <f t="shared" si="14"/>
        <v>3625</v>
      </c>
      <c r="BE25" s="44">
        <f t="shared" si="15"/>
        <v>0</v>
      </c>
      <c r="BF25" s="51" t="str">
        <f t="shared" si="16"/>
        <v/>
      </c>
      <c r="BG25" s="54"/>
      <c r="BH25" s="112"/>
      <c r="BI25" s="34" t="s">
        <v>68</v>
      </c>
      <c r="BJ25" s="34" t="s">
        <v>69</v>
      </c>
      <c r="BK25" s="34" t="s">
        <v>157</v>
      </c>
    </row>
    <row r="26" spans="1:63" ht="22" customHeight="1" x14ac:dyDescent="0.35">
      <c r="A26" s="56"/>
      <c r="B26" s="114"/>
      <c r="C26" s="54"/>
      <c r="D26" s="74" t="s">
        <v>62</v>
      </c>
      <c r="E26" s="33" t="s">
        <v>63</v>
      </c>
      <c r="F26" s="34" t="s">
        <v>64</v>
      </c>
      <c r="G26" s="75" t="s">
        <v>165</v>
      </c>
      <c r="H26" s="34" t="s">
        <v>134</v>
      </c>
      <c r="I26" s="34" t="s">
        <v>154</v>
      </c>
      <c r="J26" s="59" t="s">
        <v>167</v>
      </c>
      <c r="K26" s="59" t="s">
        <v>167</v>
      </c>
      <c r="L26" s="60" t="s">
        <v>182</v>
      </c>
      <c r="M26" s="75" t="s">
        <v>169</v>
      </c>
      <c r="N26" s="34"/>
      <c r="O26" s="77"/>
      <c r="P26" s="62" t="s">
        <v>183</v>
      </c>
      <c r="Q26" s="54"/>
      <c r="R26" s="34" t="s">
        <v>65</v>
      </c>
      <c r="S26" s="73">
        <f>'[1]Sunny 1.14.2026'!Q68</f>
        <v>6.1</v>
      </c>
      <c r="T26" s="31" t="s">
        <v>66</v>
      </c>
      <c r="U26" s="119"/>
      <c r="V26" s="118"/>
      <c r="W26" s="118"/>
      <c r="X26" s="118"/>
      <c r="Y26" s="78">
        <v>25</v>
      </c>
      <c r="Z26" s="78">
        <v>25</v>
      </c>
      <c r="AA26" s="78">
        <v>30</v>
      </c>
      <c r="AB26" s="39">
        <v>10</v>
      </c>
      <c r="AC26" s="80">
        <v>1</v>
      </c>
      <c r="AD26" s="40">
        <f t="shared" si="0"/>
        <v>1.8749999999999999E-2</v>
      </c>
      <c r="AE26" s="41">
        <v>63</v>
      </c>
      <c r="AF26" s="42">
        <f t="shared" si="1"/>
        <v>3360</v>
      </c>
      <c r="AG26" s="43">
        <v>2250</v>
      </c>
      <c r="AH26" s="44">
        <f t="shared" si="2"/>
        <v>0.6696428571428571</v>
      </c>
      <c r="AI26" s="82" t="s">
        <v>115</v>
      </c>
      <c r="AJ26" s="83">
        <v>3.4000000000000002E-2</v>
      </c>
      <c r="AK26" s="45">
        <f t="shared" si="3"/>
        <v>0.23400000000000001</v>
      </c>
      <c r="AL26" s="44">
        <f t="shared" ref="AL26:AL45" si="18">IF(ISERROR(S26*AK26),"",S26*AK26)</f>
        <v>1.4274</v>
      </c>
      <c r="AM26" s="44">
        <f t="shared" ref="AM26:AM45" si="19">IF(ISERROR(S26+AH26+AL26),"",S26+AH26+AL26)</f>
        <v>8.197042857142856</v>
      </c>
      <c r="AN26" s="46">
        <v>0</v>
      </c>
      <c r="AO26" s="44">
        <f t="shared" ref="AO26:AO45" si="20">IF(ISERROR(AX26*AN26),"",AX26*AN26)</f>
        <v>0</v>
      </c>
      <c r="AP26" s="58">
        <v>0.06</v>
      </c>
      <c r="AQ26" s="44">
        <f t="shared" ref="AQ26:AQ45" si="21">IF(ISERROR(AX26*AP26),"",AX26*AP26)</f>
        <v>0.75</v>
      </c>
      <c r="AR26" s="58">
        <v>0</v>
      </c>
      <c r="AS26" s="58">
        <v>0</v>
      </c>
      <c r="AT26" s="58">
        <v>0</v>
      </c>
      <c r="AU26" s="44">
        <f t="shared" ref="AU26:AU45" si="22">IF(ISERROR(AO26+AQ26+AT26),"",AO26+AQ26+AT26)</f>
        <v>0.75</v>
      </c>
      <c r="AV26" s="44">
        <f t="shared" ref="AV26:AV45" si="23">IF(ISERROR(AM26+AU26),"",AM26+AU26)</f>
        <v>8.947042857142856</v>
      </c>
      <c r="AW26" s="48">
        <f t="shared" ref="AW26:AW45" si="24">IF(ISERROR((AX26-AV26)/AX26),"",(AX26-AV26)/AX26)</f>
        <v>0.28423657142857151</v>
      </c>
      <c r="AX26" s="72">
        <v>12.5</v>
      </c>
      <c r="AY26" s="54"/>
      <c r="AZ26" s="48" t="str">
        <f t="shared" si="12"/>
        <v/>
      </c>
      <c r="BA26" s="49"/>
      <c r="BB26" s="34">
        <v>500</v>
      </c>
      <c r="BC26" s="44">
        <f t="shared" si="13"/>
        <v>4473.5214285714283</v>
      </c>
      <c r="BD26" s="44">
        <f t="shared" si="14"/>
        <v>6250</v>
      </c>
      <c r="BE26" s="44">
        <f t="shared" si="15"/>
        <v>0</v>
      </c>
      <c r="BF26" s="51" t="str">
        <f t="shared" ref="BF26:BF45" si="25">IF(V26="","",V26*W26*X26/1000000/AC26*BB26)</f>
        <v/>
      </c>
      <c r="BG26" s="54"/>
      <c r="BH26" s="112"/>
      <c r="BI26" s="34" t="s">
        <v>68</v>
      </c>
      <c r="BJ26" s="34" t="s">
        <v>69</v>
      </c>
      <c r="BK26" s="34" t="s">
        <v>157</v>
      </c>
    </row>
    <row r="27" spans="1:63" ht="22" customHeight="1" x14ac:dyDescent="0.35">
      <c r="A27" s="56"/>
      <c r="B27" s="114"/>
      <c r="C27" s="54"/>
      <c r="D27" s="98" t="s">
        <v>62</v>
      </c>
      <c r="E27" s="33" t="s">
        <v>63</v>
      </c>
      <c r="F27" s="34" t="s">
        <v>64</v>
      </c>
      <c r="G27" s="88" t="s">
        <v>184</v>
      </c>
      <c r="H27" s="37" t="s">
        <v>141</v>
      </c>
      <c r="I27" s="37" t="s">
        <v>142</v>
      </c>
      <c r="J27" s="89" t="s">
        <v>185</v>
      </c>
      <c r="K27" s="38" t="s">
        <v>186</v>
      </c>
      <c r="L27" s="36" t="s">
        <v>187</v>
      </c>
      <c r="M27" s="88" t="s">
        <v>188</v>
      </c>
      <c r="N27" s="36"/>
      <c r="O27" s="36"/>
      <c r="P27" s="62" t="s">
        <v>232</v>
      </c>
      <c r="Q27" s="54"/>
      <c r="R27" s="52" t="s">
        <v>65</v>
      </c>
      <c r="S27" s="57">
        <f>'[1]Sunny 1.14.2026'!R70</f>
        <v>2.04</v>
      </c>
      <c r="T27" s="31" t="s">
        <v>66</v>
      </c>
      <c r="U27" s="115" t="s">
        <v>189</v>
      </c>
      <c r="V27" s="116">
        <v>45</v>
      </c>
      <c r="W27" s="116">
        <v>36</v>
      </c>
      <c r="X27" s="116">
        <v>44</v>
      </c>
      <c r="Y27" s="90">
        <v>18.7</v>
      </c>
      <c r="Z27" s="90">
        <v>10.9</v>
      </c>
      <c r="AA27" s="90">
        <v>23.7</v>
      </c>
      <c r="AB27" s="39">
        <v>10</v>
      </c>
      <c r="AC27" s="64">
        <v>2</v>
      </c>
      <c r="AD27" s="40">
        <f t="shared" ref="AD27:AD44" si="26">IF(Y27="","",Y27*Z27*AA27/1000000)</f>
        <v>4.8307709999999993E-3</v>
      </c>
      <c r="AE27" s="41">
        <v>63</v>
      </c>
      <c r="AF27" s="42">
        <f t="shared" ref="AF27:AF45" si="27">IF(AC27="","",AE27/AD27*AC27)</f>
        <v>26082.792995155436</v>
      </c>
      <c r="AG27" s="43">
        <v>2250</v>
      </c>
      <c r="AH27" s="44">
        <f t="shared" ref="AH27:AH45" si="28">IF(ISERROR(AG27/AF27),"",AG27/AF27)</f>
        <v>8.6263767857142848E-2</v>
      </c>
      <c r="AI27" s="91" t="s">
        <v>67</v>
      </c>
      <c r="AJ27" s="83">
        <v>1.7999999999999999E-2</v>
      </c>
      <c r="AK27" s="45">
        <f t="shared" ref="AK27:AK45" si="29">AJ27+20%</f>
        <v>0.218</v>
      </c>
      <c r="AL27" s="44">
        <f t="shared" si="18"/>
        <v>0.44472</v>
      </c>
      <c r="AM27" s="44">
        <f t="shared" si="19"/>
        <v>2.5709837678571432</v>
      </c>
      <c r="AN27" s="46">
        <v>0</v>
      </c>
      <c r="AO27" s="44">
        <f t="shared" si="20"/>
        <v>0</v>
      </c>
      <c r="AP27" s="58">
        <v>0.06</v>
      </c>
      <c r="AQ27" s="44">
        <f t="shared" si="21"/>
        <v>0.28499999999999998</v>
      </c>
      <c r="AR27" s="58">
        <v>0</v>
      </c>
      <c r="AS27" s="58">
        <v>0</v>
      </c>
      <c r="AT27" s="58">
        <v>0</v>
      </c>
      <c r="AU27" s="44">
        <f t="shared" si="22"/>
        <v>0.28499999999999998</v>
      </c>
      <c r="AV27" s="44">
        <f t="shared" si="23"/>
        <v>2.8559837678571434</v>
      </c>
      <c r="AW27" s="48">
        <f t="shared" si="24"/>
        <v>0.39874025939849611</v>
      </c>
      <c r="AX27" s="72">
        <v>4.75</v>
      </c>
      <c r="AY27" s="54"/>
      <c r="AZ27" s="48"/>
      <c r="BA27" s="49"/>
      <c r="BB27" s="52">
        <v>1000</v>
      </c>
      <c r="BC27" s="44">
        <f t="shared" ref="BC27:BC45" si="30">IF(ISERROR(AV27*BB27),"",AV27*BB27)</f>
        <v>2855.9837678571434</v>
      </c>
      <c r="BD27" s="44">
        <f t="shared" ref="BD27:BD45" si="31">IF(ISERROR(AX27*BB27),"",AX27*BB27)</f>
        <v>4750</v>
      </c>
      <c r="BE27" s="44">
        <f t="shared" ref="BE27:BE45" si="32">IF(ISERROR(AY27*BB27),"",AY27*BB27)</f>
        <v>0</v>
      </c>
      <c r="BF27" s="51">
        <v>35.64</v>
      </c>
      <c r="BG27" s="54"/>
      <c r="BH27" s="113"/>
      <c r="BI27" s="34" t="s">
        <v>68</v>
      </c>
      <c r="BJ27" s="90" t="s">
        <v>143</v>
      </c>
      <c r="BK27" s="90" t="s">
        <v>144</v>
      </c>
    </row>
    <row r="28" spans="1:63" ht="22" customHeight="1" x14ac:dyDescent="0.35">
      <c r="A28" s="56"/>
      <c r="B28" s="114"/>
      <c r="C28" s="54"/>
      <c r="D28" s="98" t="s">
        <v>62</v>
      </c>
      <c r="E28" s="33" t="s">
        <v>63</v>
      </c>
      <c r="F28" s="34" t="s">
        <v>64</v>
      </c>
      <c r="G28" s="88" t="s">
        <v>184</v>
      </c>
      <c r="H28" s="36" t="s">
        <v>145</v>
      </c>
      <c r="I28" s="36" t="s">
        <v>146</v>
      </c>
      <c r="J28" s="89" t="s">
        <v>185</v>
      </c>
      <c r="K28" s="38" t="s">
        <v>186</v>
      </c>
      <c r="L28" s="36" t="s">
        <v>190</v>
      </c>
      <c r="M28" s="88" t="s">
        <v>188</v>
      </c>
      <c r="N28" s="36"/>
      <c r="O28" s="36"/>
      <c r="P28" s="62" t="s">
        <v>191</v>
      </c>
      <c r="Q28" s="54"/>
      <c r="R28" s="52" t="s">
        <v>65</v>
      </c>
      <c r="S28" s="57">
        <f>'[1]Sunny 1.14.2026'!R71</f>
        <v>1.46</v>
      </c>
      <c r="T28" s="31" t="s">
        <v>66</v>
      </c>
      <c r="U28" s="115"/>
      <c r="V28" s="116"/>
      <c r="W28" s="116"/>
      <c r="X28" s="116"/>
      <c r="Y28" s="90">
        <v>12.9</v>
      </c>
      <c r="Z28" s="90">
        <v>8.6999999999999993</v>
      </c>
      <c r="AA28" s="90">
        <v>13.2</v>
      </c>
      <c r="AB28" s="39">
        <v>10</v>
      </c>
      <c r="AC28" s="64">
        <v>1</v>
      </c>
      <c r="AD28" s="40">
        <f t="shared" si="26"/>
        <v>1.4814359999999996E-3</v>
      </c>
      <c r="AE28" s="41">
        <v>63</v>
      </c>
      <c r="AF28" s="42">
        <f t="shared" si="27"/>
        <v>42526.305557580628</v>
      </c>
      <c r="AG28" s="43">
        <v>2250</v>
      </c>
      <c r="AH28" s="44">
        <f t="shared" si="28"/>
        <v>5.2908428571428558E-2</v>
      </c>
      <c r="AI28" s="91" t="s">
        <v>147</v>
      </c>
      <c r="AJ28" s="92">
        <v>0.06</v>
      </c>
      <c r="AK28" s="45">
        <f t="shared" si="29"/>
        <v>0.26</v>
      </c>
      <c r="AL28" s="44">
        <f t="shared" si="18"/>
        <v>0.37959999999999999</v>
      </c>
      <c r="AM28" s="44">
        <f t="shared" si="19"/>
        <v>1.8925084285714284</v>
      </c>
      <c r="AN28" s="46">
        <v>0</v>
      </c>
      <c r="AO28" s="44">
        <f t="shared" si="20"/>
        <v>0</v>
      </c>
      <c r="AP28" s="58">
        <v>0.06</v>
      </c>
      <c r="AQ28" s="44">
        <f t="shared" si="21"/>
        <v>0.189</v>
      </c>
      <c r="AR28" s="58">
        <v>0</v>
      </c>
      <c r="AS28" s="58">
        <v>0</v>
      </c>
      <c r="AT28" s="58">
        <v>0</v>
      </c>
      <c r="AU28" s="44">
        <f t="shared" si="22"/>
        <v>0.189</v>
      </c>
      <c r="AV28" s="44">
        <f t="shared" si="23"/>
        <v>2.0815084285714285</v>
      </c>
      <c r="AW28" s="48">
        <f t="shared" si="24"/>
        <v>0.33920367346938779</v>
      </c>
      <c r="AX28" s="72">
        <v>3.15</v>
      </c>
      <c r="AY28" s="54"/>
      <c r="AZ28" s="48" t="str">
        <f t="shared" ref="AZ28:AZ45" si="33">IF(ISERROR((AY28-AX28)/AY28),"",(AY28-AX28)/AY28)</f>
        <v/>
      </c>
      <c r="BA28" s="49"/>
      <c r="BB28" s="52">
        <v>500</v>
      </c>
      <c r="BC28" s="44">
        <f t="shared" si="30"/>
        <v>1040.7542142857142</v>
      </c>
      <c r="BD28" s="44">
        <f t="shared" si="31"/>
        <v>1575</v>
      </c>
      <c r="BE28" s="44">
        <f t="shared" si="32"/>
        <v>0</v>
      </c>
      <c r="BF28" s="51" t="str">
        <f t="shared" si="25"/>
        <v/>
      </c>
      <c r="BG28" s="54"/>
      <c r="BH28" s="113"/>
      <c r="BI28" s="34" t="s">
        <v>68</v>
      </c>
      <c r="BJ28" s="90" t="s">
        <v>143</v>
      </c>
      <c r="BK28" s="90" t="s">
        <v>144</v>
      </c>
    </row>
    <row r="29" spans="1:63" ht="22" customHeight="1" x14ac:dyDescent="0.35">
      <c r="A29" s="56"/>
      <c r="B29" s="114"/>
      <c r="C29" s="54"/>
      <c r="D29" s="98" t="s">
        <v>62</v>
      </c>
      <c r="E29" s="33" t="s">
        <v>63</v>
      </c>
      <c r="F29" s="34" t="s">
        <v>64</v>
      </c>
      <c r="G29" s="88" t="s">
        <v>184</v>
      </c>
      <c r="H29" s="36" t="s">
        <v>148</v>
      </c>
      <c r="I29" s="36" t="s">
        <v>149</v>
      </c>
      <c r="J29" s="89" t="s">
        <v>185</v>
      </c>
      <c r="K29" s="38" t="s">
        <v>186</v>
      </c>
      <c r="L29" s="36" t="s">
        <v>192</v>
      </c>
      <c r="M29" s="88" t="s">
        <v>188</v>
      </c>
      <c r="N29" s="36"/>
      <c r="O29" s="36"/>
      <c r="P29" s="62" t="s">
        <v>193</v>
      </c>
      <c r="Q29" s="54"/>
      <c r="R29" s="52" t="s">
        <v>65</v>
      </c>
      <c r="S29" s="57">
        <f>'[1]Sunny 1.14.2026'!R72</f>
        <v>1.4</v>
      </c>
      <c r="T29" s="31" t="s">
        <v>66</v>
      </c>
      <c r="U29" s="115"/>
      <c r="V29" s="116"/>
      <c r="W29" s="116"/>
      <c r="X29" s="116"/>
      <c r="Y29" s="90">
        <v>9.9</v>
      </c>
      <c r="Z29" s="90">
        <v>9.9</v>
      </c>
      <c r="AA29" s="90">
        <v>13.2</v>
      </c>
      <c r="AB29" s="39">
        <v>10</v>
      </c>
      <c r="AC29" s="64">
        <v>1</v>
      </c>
      <c r="AD29" s="40">
        <f t="shared" si="26"/>
        <v>1.2937319999999999E-3</v>
      </c>
      <c r="AE29" s="41">
        <v>63</v>
      </c>
      <c r="AF29" s="42">
        <f t="shared" si="27"/>
        <v>48696.329688065227</v>
      </c>
      <c r="AG29" s="43">
        <v>2250</v>
      </c>
      <c r="AH29" s="44">
        <f t="shared" si="28"/>
        <v>4.6204714285714286E-2</v>
      </c>
      <c r="AI29" s="91" t="s">
        <v>147</v>
      </c>
      <c r="AJ29" s="92">
        <v>0.06</v>
      </c>
      <c r="AK29" s="45">
        <f t="shared" si="29"/>
        <v>0.26</v>
      </c>
      <c r="AL29" s="44">
        <f t="shared" si="18"/>
        <v>0.36399999999999999</v>
      </c>
      <c r="AM29" s="44">
        <f t="shared" si="19"/>
        <v>1.8102047142857143</v>
      </c>
      <c r="AN29" s="46">
        <v>0</v>
      </c>
      <c r="AO29" s="44">
        <f t="shared" si="20"/>
        <v>0</v>
      </c>
      <c r="AP29" s="58">
        <v>0.06</v>
      </c>
      <c r="AQ29" s="44">
        <f t="shared" si="21"/>
        <v>0.18</v>
      </c>
      <c r="AR29" s="58">
        <v>0</v>
      </c>
      <c r="AS29" s="58">
        <v>0</v>
      </c>
      <c r="AT29" s="58">
        <v>0</v>
      </c>
      <c r="AU29" s="44">
        <f t="shared" si="22"/>
        <v>0.18</v>
      </c>
      <c r="AV29" s="44">
        <f t="shared" si="23"/>
        <v>1.9902047142857142</v>
      </c>
      <c r="AW29" s="48">
        <f t="shared" si="24"/>
        <v>0.33659842857142858</v>
      </c>
      <c r="AX29" s="72">
        <v>3</v>
      </c>
      <c r="AY29" s="54"/>
      <c r="AZ29" s="48" t="str">
        <f t="shared" si="33"/>
        <v/>
      </c>
      <c r="BA29" s="49"/>
      <c r="BB29" s="52">
        <v>500</v>
      </c>
      <c r="BC29" s="44">
        <f t="shared" si="30"/>
        <v>995.10235714285716</v>
      </c>
      <c r="BD29" s="44">
        <f t="shared" si="31"/>
        <v>1500</v>
      </c>
      <c r="BE29" s="44">
        <f t="shared" si="32"/>
        <v>0</v>
      </c>
      <c r="BF29" s="51" t="str">
        <f t="shared" si="25"/>
        <v/>
      </c>
      <c r="BG29" s="54"/>
      <c r="BH29" s="113"/>
      <c r="BI29" s="34" t="s">
        <v>68</v>
      </c>
      <c r="BJ29" s="90" t="s">
        <v>143</v>
      </c>
      <c r="BK29" s="90" t="s">
        <v>144</v>
      </c>
    </row>
    <row r="30" spans="1:63" ht="22" customHeight="1" x14ac:dyDescent="0.35">
      <c r="A30" s="56"/>
      <c r="B30" s="114"/>
      <c r="C30" s="54"/>
      <c r="D30" s="98" t="s">
        <v>62</v>
      </c>
      <c r="E30" s="33" t="s">
        <v>63</v>
      </c>
      <c r="F30" s="34" t="s">
        <v>64</v>
      </c>
      <c r="G30" s="88" t="s">
        <v>184</v>
      </c>
      <c r="H30" s="36" t="s">
        <v>150</v>
      </c>
      <c r="I30" s="36" t="s">
        <v>151</v>
      </c>
      <c r="J30" s="89" t="s">
        <v>185</v>
      </c>
      <c r="K30" s="38" t="s">
        <v>186</v>
      </c>
      <c r="L30" s="36" t="s">
        <v>194</v>
      </c>
      <c r="M30" s="88" t="s">
        <v>188</v>
      </c>
      <c r="N30" s="36"/>
      <c r="O30" s="36"/>
      <c r="P30" s="62" t="s">
        <v>195</v>
      </c>
      <c r="Q30" s="54"/>
      <c r="R30" s="52" t="s">
        <v>65</v>
      </c>
      <c r="S30" s="57">
        <f>'[1]Sunny 1.14.2026'!R73</f>
        <v>1.4</v>
      </c>
      <c r="T30" s="31" t="s">
        <v>66</v>
      </c>
      <c r="U30" s="115"/>
      <c r="V30" s="116"/>
      <c r="W30" s="116"/>
      <c r="X30" s="116"/>
      <c r="Y30" s="90">
        <v>16</v>
      </c>
      <c r="Z30" s="90">
        <v>4.5</v>
      </c>
      <c r="AA30" s="90">
        <v>12.5</v>
      </c>
      <c r="AB30" s="39">
        <v>10</v>
      </c>
      <c r="AC30" s="64">
        <v>1</v>
      </c>
      <c r="AD30" s="40">
        <f t="shared" si="26"/>
        <v>8.9999999999999998E-4</v>
      </c>
      <c r="AE30" s="41">
        <v>63</v>
      </c>
      <c r="AF30" s="42">
        <f t="shared" si="27"/>
        <v>70000</v>
      </c>
      <c r="AG30" s="43">
        <v>2250</v>
      </c>
      <c r="AH30" s="44">
        <f t="shared" si="28"/>
        <v>3.214285714285714E-2</v>
      </c>
      <c r="AI30" s="91" t="s">
        <v>147</v>
      </c>
      <c r="AJ30" s="92">
        <v>0.06</v>
      </c>
      <c r="AK30" s="45">
        <f t="shared" si="29"/>
        <v>0.26</v>
      </c>
      <c r="AL30" s="44">
        <f t="shared" si="18"/>
        <v>0.36399999999999999</v>
      </c>
      <c r="AM30" s="44">
        <f t="shared" si="19"/>
        <v>1.7961428571428568</v>
      </c>
      <c r="AN30" s="46">
        <v>0</v>
      </c>
      <c r="AO30" s="44">
        <f t="shared" si="20"/>
        <v>0</v>
      </c>
      <c r="AP30" s="58">
        <v>0.06</v>
      </c>
      <c r="AQ30" s="44">
        <f t="shared" si="21"/>
        <v>0.18</v>
      </c>
      <c r="AR30" s="58">
        <v>0</v>
      </c>
      <c r="AS30" s="58">
        <v>0</v>
      </c>
      <c r="AT30" s="58">
        <v>0</v>
      </c>
      <c r="AU30" s="44">
        <f t="shared" si="22"/>
        <v>0.18</v>
      </c>
      <c r="AV30" s="44">
        <f t="shared" si="23"/>
        <v>1.9761428571428568</v>
      </c>
      <c r="AW30" s="48">
        <f t="shared" si="24"/>
        <v>0.34128571428571441</v>
      </c>
      <c r="AX30" s="72">
        <v>3</v>
      </c>
      <c r="AY30" s="54"/>
      <c r="AZ30" s="48" t="str">
        <f t="shared" si="33"/>
        <v/>
      </c>
      <c r="BA30" s="49"/>
      <c r="BB30" s="52">
        <v>500</v>
      </c>
      <c r="BC30" s="44">
        <f t="shared" si="30"/>
        <v>988.07142857142833</v>
      </c>
      <c r="BD30" s="44">
        <f t="shared" si="31"/>
        <v>1500</v>
      </c>
      <c r="BE30" s="44">
        <f t="shared" si="32"/>
        <v>0</v>
      </c>
      <c r="BF30" s="51" t="str">
        <f t="shared" si="25"/>
        <v/>
      </c>
      <c r="BG30" s="54"/>
      <c r="BH30" s="113"/>
      <c r="BI30" s="34" t="s">
        <v>68</v>
      </c>
      <c r="BJ30" s="90" t="s">
        <v>143</v>
      </c>
      <c r="BK30" s="90" t="s">
        <v>144</v>
      </c>
    </row>
    <row r="31" spans="1:63" ht="22" customHeight="1" x14ac:dyDescent="0.35">
      <c r="A31" s="56"/>
      <c r="B31" s="114"/>
      <c r="C31" s="54"/>
      <c r="D31" s="98" t="s">
        <v>62</v>
      </c>
      <c r="E31" s="33" t="s">
        <v>63</v>
      </c>
      <c r="F31" s="34" t="s">
        <v>64</v>
      </c>
      <c r="G31" s="88" t="s">
        <v>184</v>
      </c>
      <c r="H31" s="93" t="s">
        <v>152</v>
      </c>
      <c r="I31" s="93" t="s">
        <v>76</v>
      </c>
      <c r="J31" s="89" t="s">
        <v>185</v>
      </c>
      <c r="K31" s="38" t="s">
        <v>186</v>
      </c>
      <c r="L31" s="36" t="s">
        <v>196</v>
      </c>
      <c r="M31" s="88" t="s">
        <v>188</v>
      </c>
      <c r="N31" s="36"/>
      <c r="O31" s="36"/>
      <c r="P31" s="62" t="s">
        <v>197</v>
      </c>
      <c r="Q31" s="54"/>
      <c r="R31" s="52" t="s">
        <v>65</v>
      </c>
      <c r="S31" s="57">
        <f>'[1]Sunny 1.14.2026'!R74</f>
        <v>2.25</v>
      </c>
      <c r="T31" s="31" t="s">
        <v>66</v>
      </c>
      <c r="U31" s="115"/>
      <c r="V31" s="116"/>
      <c r="W31" s="116"/>
      <c r="X31" s="116"/>
      <c r="Y31" s="90">
        <v>26.8</v>
      </c>
      <c r="Z31" s="90">
        <v>4.5</v>
      </c>
      <c r="AA31" s="90">
        <v>16</v>
      </c>
      <c r="AB31" s="39">
        <v>10</v>
      </c>
      <c r="AC31" s="64">
        <v>1</v>
      </c>
      <c r="AD31" s="40">
        <f t="shared" si="26"/>
        <v>1.9296000000000001E-3</v>
      </c>
      <c r="AE31" s="41">
        <v>63</v>
      </c>
      <c r="AF31" s="42">
        <f t="shared" si="27"/>
        <v>32649.253731343284</v>
      </c>
      <c r="AG31" s="43">
        <v>2250</v>
      </c>
      <c r="AH31" s="44">
        <f t="shared" si="28"/>
        <v>6.891428571428572E-2</v>
      </c>
      <c r="AI31" s="94" t="s">
        <v>147</v>
      </c>
      <c r="AJ31" s="95">
        <v>0.06</v>
      </c>
      <c r="AK31" s="45">
        <f t="shared" si="29"/>
        <v>0.26</v>
      </c>
      <c r="AL31" s="44">
        <f t="shared" si="18"/>
        <v>0.58499999999999996</v>
      </c>
      <c r="AM31" s="44">
        <f t="shared" si="19"/>
        <v>2.9039142857142859</v>
      </c>
      <c r="AN31" s="46">
        <v>0</v>
      </c>
      <c r="AO31" s="44">
        <f t="shared" si="20"/>
        <v>0</v>
      </c>
      <c r="AP31" s="58">
        <v>0.06</v>
      </c>
      <c r="AQ31" s="44">
        <f t="shared" si="21"/>
        <v>0.315</v>
      </c>
      <c r="AR31" s="58">
        <v>0</v>
      </c>
      <c r="AS31" s="58">
        <v>0</v>
      </c>
      <c r="AT31" s="58">
        <v>0</v>
      </c>
      <c r="AU31" s="44">
        <f t="shared" si="22"/>
        <v>0.315</v>
      </c>
      <c r="AV31" s="44">
        <f t="shared" si="23"/>
        <v>3.2189142857142858</v>
      </c>
      <c r="AW31" s="48">
        <f t="shared" si="24"/>
        <v>0.38687346938775508</v>
      </c>
      <c r="AX31" s="72">
        <v>5.25</v>
      </c>
      <c r="AY31" s="54"/>
      <c r="AZ31" s="48" t="str">
        <f t="shared" si="33"/>
        <v/>
      </c>
      <c r="BA31" s="49"/>
      <c r="BB31" s="52">
        <v>500</v>
      </c>
      <c r="BC31" s="44">
        <f t="shared" si="30"/>
        <v>1609.457142857143</v>
      </c>
      <c r="BD31" s="44">
        <f t="shared" si="31"/>
        <v>2625</v>
      </c>
      <c r="BE31" s="44">
        <f t="shared" si="32"/>
        <v>0</v>
      </c>
      <c r="BF31" s="51" t="str">
        <f t="shared" si="25"/>
        <v/>
      </c>
      <c r="BG31" s="54"/>
      <c r="BH31" s="113"/>
      <c r="BI31" s="34" t="s">
        <v>68</v>
      </c>
      <c r="BJ31" s="90" t="s">
        <v>143</v>
      </c>
      <c r="BK31" s="90" t="s">
        <v>144</v>
      </c>
    </row>
    <row r="32" spans="1:63" ht="22" customHeight="1" x14ac:dyDescent="0.35">
      <c r="A32" s="56"/>
      <c r="B32" s="114"/>
      <c r="C32" s="54"/>
      <c r="D32" s="98" t="s">
        <v>62</v>
      </c>
      <c r="E32" s="33" t="s">
        <v>63</v>
      </c>
      <c r="F32" s="34" t="s">
        <v>64</v>
      </c>
      <c r="G32" s="88" t="s">
        <v>184</v>
      </c>
      <c r="H32" s="36" t="s">
        <v>153</v>
      </c>
      <c r="I32" s="36" t="s">
        <v>75</v>
      </c>
      <c r="J32" s="89" t="s">
        <v>185</v>
      </c>
      <c r="K32" s="38" t="s">
        <v>186</v>
      </c>
      <c r="L32" s="36" t="s">
        <v>198</v>
      </c>
      <c r="M32" s="88" t="s">
        <v>188</v>
      </c>
      <c r="N32" s="36"/>
      <c r="O32" s="36"/>
      <c r="P32" s="62" t="s">
        <v>199</v>
      </c>
      <c r="Q32" s="54"/>
      <c r="R32" s="52" t="s">
        <v>65</v>
      </c>
      <c r="S32" s="57">
        <f>'[1]Sunny 1.14.2026'!R75</f>
        <v>2.04</v>
      </c>
      <c r="T32" s="31" t="s">
        <v>66</v>
      </c>
      <c r="U32" s="115"/>
      <c r="V32" s="116"/>
      <c r="W32" s="116"/>
      <c r="X32" s="116"/>
      <c r="Y32" s="90">
        <v>12.2</v>
      </c>
      <c r="Z32" s="90">
        <v>12.2</v>
      </c>
      <c r="AA32" s="90">
        <v>13.7</v>
      </c>
      <c r="AB32" s="39">
        <v>10</v>
      </c>
      <c r="AC32" s="64">
        <v>1</v>
      </c>
      <c r="AD32" s="40">
        <f t="shared" si="26"/>
        <v>2.0391079999999995E-3</v>
      </c>
      <c r="AE32" s="41">
        <v>63</v>
      </c>
      <c r="AF32" s="42">
        <f t="shared" si="27"/>
        <v>30895.862308421139</v>
      </c>
      <c r="AG32" s="43">
        <v>2250</v>
      </c>
      <c r="AH32" s="44">
        <f t="shared" si="28"/>
        <v>7.2825285714285704E-2</v>
      </c>
      <c r="AI32" s="91" t="s">
        <v>147</v>
      </c>
      <c r="AJ32" s="92">
        <v>0.06</v>
      </c>
      <c r="AK32" s="45">
        <f t="shared" si="29"/>
        <v>0.26</v>
      </c>
      <c r="AL32" s="44">
        <f t="shared" si="18"/>
        <v>0.53039999999999998</v>
      </c>
      <c r="AM32" s="44">
        <f t="shared" si="19"/>
        <v>2.6432252857142862</v>
      </c>
      <c r="AN32" s="46">
        <v>0</v>
      </c>
      <c r="AO32" s="44">
        <f t="shared" si="20"/>
        <v>0</v>
      </c>
      <c r="AP32" s="58">
        <v>0.06</v>
      </c>
      <c r="AQ32" s="44">
        <f t="shared" si="21"/>
        <v>0.28499999999999998</v>
      </c>
      <c r="AR32" s="58">
        <v>0</v>
      </c>
      <c r="AS32" s="58">
        <v>0</v>
      </c>
      <c r="AT32" s="58">
        <v>0</v>
      </c>
      <c r="AU32" s="44">
        <f t="shared" si="22"/>
        <v>0.28499999999999998</v>
      </c>
      <c r="AV32" s="44">
        <f t="shared" si="23"/>
        <v>2.9282252857142863</v>
      </c>
      <c r="AW32" s="48">
        <f t="shared" si="24"/>
        <v>0.38353151879699238</v>
      </c>
      <c r="AX32" s="72">
        <v>4.75</v>
      </c>
      <c r="AY32" s="54"/>
      <c r="AZ32" s="48" t="str">
        <f t="shared" si="33"/>
        <v/>
      </c>
      <c r="BA32" s="49"/>
      <c r="BB32" s="52">
        <v>500</v>
      </c>
      <c r="BC32" s="44">
        <f t="shared" si="30"/>
        <v>1464.1126428571431</v>
      </c>
      <c r="BD32" s="44">
        <f t="shared" si="31"/>
        <v>2375</v>
      </c>
      <c r="BE32" s="44">
        <f t="shared" si="32"/>
        <v>0</v>
      </c>
      <c r="BF32" s="51" t="str">
        <f t="shared" si="25"/>
        <v/>
      </c>
      <c r="BG32" s="54"/>
      <c r="BH32" s="113"/>
      <c r="BI32" s="34" t="s">
        <v>68</v>
      </c>
      <c r="BJ32" s="90" t="s">
        <v>143</v>
      </c>
      <c r="BK32" s="90" t="s">
        <v>144</v>
      </c>
    </row>
    <row r="33" spans="1:64" ht="22" customHeight="1" x14ac:dyDescent="0.35">
      <c r="A33" s="56"/>
      <c r="B33" s="114"/>
      <c r="C33" s="54"/>
      <c r="D33" s="98" t="s">
        <v>62</v>
      </c>
      <c r="E33" s="33" t="s">
        <v>63</v>
      </c>
      <c r="F33" s="34" t="s">
        <v>64</v>
      </c>
      <c r="G33" s="88" t="s">
        <v>184</v>
      </c>
      <c r="H33" s="93" t="e">
        <f>#REF!</f>
        <v>#REF!</v>
      </c>
      <c r="I33" s="93" t="s">
        <v>76</v>
      </c>
      <c r="J33" s="89" t="s">
        <v>185</v>
      </c>
      <c r="K33" s="38" t="s">
        <v>186</v>
      </c>
      <c r="L33" s="36" t="s">
        <v>155</v>
      </c>
      <c r="M33" s="88" t="s">
        <v>188</v>
      </c>
      <c r="N33" s="36"/>
      <c r="O33" s="36"/>
      <c r="P33" s="62" t="s">
        <v>200</v>
      </c>
      <c r="Q33" s="54"/>
      <c r="R33" s="52" t="s">
        <v>65</v>
      </c>
      <c r="S33" s="57">
        <f>'[1]Sunny 1.14.2026'!R76</f>
        <v>7.64</v>
      </c>
      <c r="T33" s="31" t="s">
        <v>66</v>
      </c>
      <c r="U33" s="115"/>
      <c r="V33" s="116"/>
      <c r="W33" s="116"/>
      <c r="X33" s="116"/>
      <c r="Y33" s="90">
        <v>26.3</v>
      </c>
      <c r="Z33" s="90">
        <v>26.3</v>
      </c>
      <c r="AA33" s="90">
        <v>31.4</v>
      </c>
      <c r="AB33" s="39">
        <v>10</v>
      </c>
      <c r="AC33" s="64">
        <v>1</v>
      </c>
      <c r="AD33" s="40">
        <f t="shared" si="26"/>
        <v>2.1719066000000002E-2</v>
      </c>
      <c r="AE33" s="41">
        <v>63</v>
      </c>
      <c r="AF33" s="42">
        <f t="shared" si="27"/>
        <v>2900.6772206502801</v>
      </c>
      <c r="AG33" s="43">
        <v>2250</v>
      </c>
      <c r="AH33" s="44">
        <f t="shared" si="28"/>
        <v>0.77568092857142856</v>
      </c>
      <c r="AI33" s="91" t="s">
        <v>147</v>
      </c>
      <c r="AJ33" s="92">
        <v>0.06</v>
      </c>
      <c r="AK33" s="45">
        <f t="shared" si="29"/>
        <v>0.26</v>
      </c>
      <c r="AL33" s="44">
        <f t="shared" si="18"/>
        <v>1.9863999999999999</v>
      </c>
      <c r="AM33" s="44">
        <f t="shared" si="19"/>
        <v>10.402080928571428</v>
      </c>
      <c r="AN33" s="46">
        <v>0</v>
      </c>
      <c r="AO33" s="44">
        <f t="shared" si="20"/>
        <v>0</v>
      </c>
      <c r="AP33" s="58">
        <v>0.06</v>
      </c>
      <c r="AQ33" s="44">
        <f t="shared" si="21"/>
        <v>0.91499999999999992</v>
      </c>
      <c r="AR33" s="58">
        <v>0</v>
      </c>
      <c r="AS33" s="58">
        <v>0</v>
      </c>
      <c r="AT33" s="58">
        <v>0</v>
      </c>
      <c r="AU33" s="44">
        <f t="shared" si="22"/>
        <v>0.91499999999999992</v>
      </c>
      <c r="AV33" s="44">
        <f t="shared" si="23"/>
        <v>11.317080928571427</v>
      </c>
      <c r="AW33" s="48">
        <f t="shared" si="24"/>
        <v>0.25789633255269334</v>
      </c>
      <c r="AX33" s="72">
        <v>15.25</v>
      </c>
      <c r="AY33" s="54"/>
      <c r="AZ33" s="48" t="str">
        <f t="shared" si="33"/>
        <v/>
      </c>
      <c r="BA33" s="49"/>
      <c r="BB33" s="52">
        <v>500</v>
      </c>
      <c r="BC33" s="44">
        <f t="shared" si="30"/>
        <v>5658.5404642857129</v>
      </c>
      <c r="BD33" s="44">
        <f t="shared" si="31"/>
        <v>7625</v>
      </c>
      <c r="BE33" s="44">
        <f t="shared" si="32"/>
        <v>0</v>
      </c>
      <c r="BF33" s="51" t="str">
        <f t="shared" si="25"/>
        <v/>
      </c>
      <c r="BG33" s="54"/>
      <c r="BH33" s="113"/>
      <c r="BI33" s="34" t="s">
        <v>68</v>
      </c>
      <c r="BJ33" s="90" t="s">
        <v>143</v>
      </c>
      <c r="BK33" s="90" t="s">
        <v>144</v>
      </c>
    </row>
    <row r="34" spans="1:64" ht="22" customHeight="1" x14ac:dyDescent="0.35">
      <c r="A34" s="56"/>
      <c r="B34" s="114"/>
      <c r="C34" s="54"/>
      <c r="D34" s="98" t="s">
        <v>62</v>
      </c>
      <c r="E34" s="33" t="s">
        <v>63</v>
      </c>
      <c r="F34" s="34" t="s">
        <v>64</v>
      </c>
      <c r="G34" s="88" t="s">
        <v>184</v>
      </c>
      <c r="H34" s="99" t="s">
        <v>201</v>
      </c>
      <c r="I34" s="93" t="s">
        <v>202</v>
      </c>
      <c r="J34" s="89" t="s">
        <v>185</v>
      </c>
      <c r="K34" s="38" t="s">
        <v>186</v>
      </c>
      <c r="L34" s="36" t="s">
        <v>203</v>
      </c>
      <c r="M34" s="88" t="s">
        <v>188</v>
      </c>
      <c r="N34" s="36"/>
      <c r="O34" s="36"/>
      <c r="P34" s="62" t="s">
        <v>204</v>
      </c>
      <c r="Q34" s="54"/>
      <c r="R34" s="52" t="s">
        <v>65</v>
      </c>
      <c r="S34" s="57">
        <f>'[1]Sunny 1.14.2026'!R77</f>
        <v>4.37</v>
      </c>
      <c r="T34" s="31" t="s">
        <v>66</v>
      </c>
      <c r="U34" s="115"/>
      <c r="V34" s="116"/>
      <c r="W34" s="116"/>
      <c r="X34" s="116"/>
      <c r="Y34" s="90">
        <v>12.2</v>
      </c>
      <c r="Z34" s="90">
        <v>12.2</v>
      </c>
      <c r="AA34" s="90">
        <v>39.4</v>
      </c>
      <c r="AB34" s="39">
        <v>10</v>
      </c>
      <c r="AC34" s="64">
        <v>1</v>
      </c>
      <c r="AD34" s="40">
        <f t="shared" si="26"/>
        <v>5.8642959999999989E-3</v>
      </c>
      <c r="AE34" s="41">
        <v>63</v>
      </c>
      <c r="AF34" s="42">
        <f t="shared" si="27"/>
        <v>10742.97750318197</v>
      </c>
      <c r="AG34" s="43">
        <v>2250</v>
      </c>
      <c r="AH34" s="44">
        <f t="shared" si="28"/>
        <v>0.20943914285714282</v>
      </c>
      <c r="AI34" s="91" t="s">
        <v>147</v>
      </c>
      <c r="AJ34" s="92">
        <v>0.06</v>
      </c>
      <c r="AK34" s="45">
        <f t="shared" si="29"/>
        <v>0.26</v>
      </c>
      <c r="AL34" s="44">
        <f t="shared" si="18"/>
        <v>1.1362000000000001</v>
      </c>
      <c r="AM34" s="44">
        <f t="shared" si="19"/>
        <v>5.7156391428571425</v>
      </c>
      <c r="AN34" s="46">
        <v>0</v>
      </c>
      <c r="AO34" s="44">
        <f t="shared" si="20"/>
        <v>0</v>
      </c>
      <c r="AP34" s="58">
        <v>0.06</v>
      </c>
      <c r="AQ34" s="44">
        <f t="shared" si="21"/>
        <v>0.495</v>
      </c>
      <c r="AR34" s="58">
        <v>0</v>
      </c>
      <c r="AS34" s="58">
        <v>0</v>
      </c>
      <c r="AT34" s="58">
        <v>0</v>
      </c>
      <c r="AU34" s="44">
        <f t="shared" si="22"/>
        <v>0.495</v>
      </c>
      <c r="AV34" s="44">
        <f t="shared" si="23"/>
        <v>6.2106391428571426</v>
      </c>
      <c r="AW34" s="48">
        <f t="shared" si="24"/>
        <v>0.24719525541125545</v>
      </c>
      <c r="AX34" s="72">
        <v>8.25</v>
      </c>
      <c r="AY34" s="54"/>
      <c r="AZ34" s="48" t="str">
        <f t="shared" si="33"/>
        <v/>
      </c>
      <c r="BA34" s="49"/>
      <c r="BB34" s="52">
        <v>500</v>
      </c>
      <c r="BC34" s="44">
        <f t="shared" si="30"/>
        <v>3105.3195714285712</v>
      </c>
      <c r="BD34" s="44">
        <f t="shared" si="31"/>
        <v>4125</v>
      </c>
      <c r="BE34" s="44">
        <f t="shared" si="32"/>
        <v>0</v>
      </c>
      <c r="BF34" s="51" t="str">
        <f t="shared" si="25"/>
        <v/>
      </c>
      <c r="BG34" s="54"/>
      <c r="BH34" s="113"/>
      <c r="BI34" s="34" t="s">
        <v>68</v>
      </c>
      <c r="BJ34" s="90" t="s">
        <v>143</v>
      </c>
      <c r="BK34" s="90" t="s">
        <v>144</v>
      </c>
    </row>
    <row r="35" spans="1:64" ht="22" customHeight="1" x14ac:dyDescent="0.35">
      <c r="A35" s="56"/>
      <c r="B35" s="114"/>
      <c r="C35" s="54"/>
      <c r="D35" s="98" t="s">
        <v>62</v>
      </c>
      <c r="E35" s="33" t="s">
        <v>63</v>
      </c>
      <c r="F35" s="34" t="s">
        <v>64</v>
      </c>
      <c r="G35" s="88" t="s">
        <v>184</v>
      </c>
      <c r="H35" s="36" t="s">
        <v>205</v>
      </c>
      <c r="I35" s="93" t="s">
        <v>206</v>
      </c>
      <c r="J35" s="89" t="s">
        <v>185</v>
      </c>
      <c r="K35" s="38" t="s">
        <v>186</v>
      </c>
      <c r="L35" s="36" t="s">
        <v>207</v>
      </c>
      <c r="M35" s="88" t="s">
        <v>188</v>
      </c>
      <c r="N35" s="36"/>
      <c r="O35" s="36"/>
      <c r="P35" s="62" t="s">
        <v>208</v>
      </c>
      <c r="Q35" s="54"/>
      <c r="R35" s="52" t="s">
        <v>65</v>
      </c>
      <c r="S35" s="57">
        <f>'[1]Sunny 1.14.2026'!R78</f>
        <v>4.28</v>
      </c>
      <c r="T35" s="31" t="s">
        <v>66</v>
      </c>
      <c r="U35" s="115"/>
      <c r="V35" s="116"/>
      <c r="W35" s="116"/>
      <c r="X35" s="116"/>
      <c r="Y35" s="90">
        <v>17.399999999999999</v>
      </c>
      <c r="Z35" s="90">
        <v>17.399999999999999</v>
      </c>
      <c r="AA35" s="90">
        <v>36.5</v>
      </c>
      <c r="AB35" s="39">
        <v>10</v>
      </c>
      <c r="AC35" s="64">
        <v>1</v>
      </c>
      <c r="AD35" s="40">
        <f t="shared" si="26"/>
        <v>1.1050739999999998E-2</v>
      </c>
      <c r="AE35" s="41">
        <v>63</v>
      </c>
      <c r="AF35" s="42">
        <f t="shared" si="27"/>
        <v>5700.9756812665946</v>
      </c>
      <c r="AG35" s="43">
        <v>2250</v>
      </c>
      <c r="AH35" s="44">
        <f t="shared" si="28"/>
        <v>0.39466928571428567</v>
      </c>
      <c r="AI35" s="91" t="s">
        <v>147</v>
      </c>
      <c r="AJ35" s="92">
        <v>0.06</v>
      </c>
      <c r="AK35" s="45">
        <f t="shared" si="29"/>
        <v>0.26</v>
      </c>
      <c r="AL35" s="44">
        <f t="shared" si="18"/>
        <v>1.1128</v>
      </c>
      <c r="AM35" s="44">
        <f t="shared" si="19"/>
        <v>5.7874692857142858</v>
      </c>
      <c r="AN35" s="46">
        <v>0</v>
      </c>
      <c r="AO35" s="44">
        <f t="shared" si="20"/>
        <v>0</v>
      </c>
      <c r="AP35" s="58">
        <v>0.06</v>
      </c>
      <c r="AQ35" s="44">
        <f t="shared" si="21"/>
        <v>0.52500000000000002</v>
      </c>
      <c r="AR35" s="58">
        <v>0</v>
      </c>
      <c r="AS35" s="58">
        <v>0</v>
      </c>
      <c r="AT35" s="58">
        <v>0</v>
      </c>
      <c r="AU35" s="44">
        <f t="shared" si="22"/>
        <v>0.52500000000000002</v>
      </c>
      <c r="AV35" s="44">
        <f t="shared" si="23"/>
        <v>6.3124692857142861</v>
      </c>
      <c r="AW35" s="48">
        <f t="shared" si="24"/>
        <v>0.27857493877551015</v>
      </c>
      <c r="AX35" s="72">
        <v>8.75</v>
      </c>
      <c r="AY35" s="54"/>
      <c r="AZ35" s="48" t="str">
        <f t="shared" si="33"/>
        <v/>
      </c>
      <c r="BA35" s="49"/>
      <c r="BB35" s="50">
        <v>500</v>
      </c>
      <c r="BC35" s="44">
        <f t="shared" si="30"/>
        <v>3156.2346428571432</v>
      </c>
      <c r="BD35" s="44">
        <f t="shared" si="31"/>
        <v>4375</v>
      </c>
      <c r="BE35" s="44">
        <f t="shared" si="32"/>
        <v>0</v>
      </c>
      <c r="BF35" s="51" t="str">
        <f t="shared" si="25"/>
        <v/>
      </c>
      <c r="BG35" s="54"/>
      <c r="BH35" s="113"/>
      <c r="BI35" s="34" t="s">
        <v>68</v>
      </c>
      <c r="BJ35" s="90" t="s">
        <v>143</v>
      </c>
      <c r="BK35" s="90" t="s">
        <v>144</v>
      </c>
    </row>
    <row r="36" spans="1:64" ht="22" customHeight="1" x14ac:dyDescent="0.35">
      <c r="A36" s="56"/>
      <c r="B36" s="114"/>
      <c r="C36" s="54"/>
      <c r="D36" s="32" t="s">
        <v>62</v>
      </c>
      <c r="E36" s="33" t="s">
        <v>63</v>
      </c>
      <c r="F36" s="34" t="s">
        <v>64</v>
      </c>
      <c r="G36" s="38" t="s">
        <v>209</v>
      </c>
      <c r="H36" s="76" t="s">
        <v>105</v>
      </c>
      <c r="I36" s="76" t="s">
        <v>106</v>
      </c>
      <c r="J36" s="38" t="s">
        <v>210</v>
      </c>
      <c r="K36" s="38" t="s">
        <v>210</v>
      </c>
      <c r="L36" s="100" t="s">
        <v>211</v>
      </c>
      <c r="M36" s="101" t="s">
        <v>212</v>
      </c>
      <c r="N36" s="36"/>
      <c r="O36" s="36"/>
      <c r="P36" s="62" t="s">
        <v>233</v>
      </c>
      <c r="Q36" s="54"/>
      <c r="R36" s="52" t="s">
        <v>65</v>
      </c>
      <c r="S36" s="73">
        <f>'[1]Sunny 1.14.2026'!Q120</f>
        <v>2.5</v>
      </c>
      <c r="T36" s="31" t="s">
        <v>66</v>
      </c>
      <c r="U36" s="117" t="s">
        <v>213</v>
      </c>
      <c r="V36" s="118">
        <v>44.5</v>
      </c>
      <c r="W36" s="118">
        <v>30</v>
      </c>
      <c r="X36" s="118">
        <v>50.5</v>
      </c>
      <c r="Y36" s="79">
        <v>17.5</v>
      </c>
      <c r="Z36" s="79">
        <v>9</v>
      </c>
      <c r="AA36" s="79">
        <v>21</v>
      </c>
      <c r="AB36" s="39">
        <v>10</v>
      </c>
      <c r="AC36" s="80">
        <v>2</v>
      </c>
      <c r="AD36" s="40">
        <f t="shared" si="26"/>
        <v>3.3075000000000001E-3</v>
      </c>
      <c r="AE36" s="41">
        <v>63</v>
      </c>
      <c r="AF36" s="42">
        <f t="shared" si="27"/>
        <v>38095.238095238092</v>
      </c>
      <c r="AG36" s="43">
        <v>2250</v>
      </c>
      <c r="AH36" s="44">
        <f t="shared" si="28"/>
        <v>5.9062500000000004E-2</v>
      </c>
      <c r="AI36" s="38" t="s">
        <v>67</v>
      </c>
      <c r="AJ36" s="55">
        <v>1.7999999999999999E-2</v>
      </c>
      <c r="AK36" s="45">
        <f t="shared" si="29"/>
        <v>0.218</v>
      </c>
      <c r="AL36" s="44">
        <f t="shared" si="18"/>
        <v>0.54500000000000004</v>
      </c>
      <c r="AM36" s="44">
        <f t="shared" si="19"/>
        <v>3.1040624999999999</v>
      </c>
      <c r="AN36" s="46">
        <v>0</v>
      </c>
      <c r="AO36" s="44">
        <f t="shared" si="20"/>
        <v>0</v>
      </c>
      <c r="AP36" s="58">
        <v>0.06</v>
      </c>
      <c r="AQ36" s="44">
        <f t="shared" si="21"/>
        <v>0.315</v>
      </c>
      <c r="AR36" s="58">
        <v>0</v>
      </c>
      <c r="AS36" s="58">
        <v>0</v>
      </c>
      <c r="AT36" s="58">
        <v>0</v>
      </c>
      <c r="AU36" s="44">
        <f t="shared" si="22"/>
        <v>0.315</v>
      </c>
      <c r="AV36" s="44">
        <f t="shared" si="23"/>
        <v>3.4190624999999999</v>
      </c>
      <c r="AW36" s="48">
        <f t="shared" si="24"/>
        <v>0.34875</v>
      </c>
      <c r="AX36" s="102">
        <v>5.25</v>
      </c>
      <c r="AY36" s="54"/>
      <c r="AZ36" s="48" t="str">
        <f t="shared" si="33"/>
        <v/>
      </c>
      <c r="BA36" s="49"/>
      <c r="BB36" s="34">
        <v>1000</v>
      </c>
      <c r="BC36" s="44">
        <f t="shared" si="30"/>
        <v>3419.0625</v>
      </c>
      <c r="BD36" s="44">
        <f t="shared" si="31"/>
        <v>5250</v>
      </c>
      <c r="BE36" s="44">
        <f t="shared" si="32"/>
        <v>0</v>
      </c>
      <c r="BF36" s="51">
        <v>33.71</v>
      </c>
      <c r="BG36" s="54"/>
      <c r="BH36" s="112" t="s">
        <v>214</v>
      </c>
      <c r="BI36" s="34" t="s">
        <v>68</v>
      </c>
      <c r="BJ36" s="34" t="s">
        <v>69</v>
      </c>
      <c r="BK36" s="34" t="s">
        <v>111</v>
      </c>
      <c r="BL36" s="103" t="s">
        <v>215</v>
      </c>
    </row>
    <row r="37" spans="1:64" ht="22" customHeight="1" x14ac:dyDescent="0.35">
      <c r="A37" s="56"/>
      <c r="B37" s="114"/>
      <c r="C37" s="54"/>
      <c r="D37" s="32" t="s">
        <v>62</v>
      </c>
      <c r="E37" s="33" t="s">
        <v>63</v>
      </c>
      <c r="F37" s="34" t="s">
        <v>64</v>
      </c>
      <c r="G37" s="38" t="s">
        <v>209</v>
      </c>
      <c r="H37" s="104" t="s">
        <v>112</v>
      </c>
      <c r="I37" s="104" t="s">
        <v>112</v>
      </c>
      <c r="J37" s="38" t="s">
        <v>210</v>
      </c>
      <c r="K37" s="38" t="s">
        <v>210</v>
      </c>
      <c r="L37" s="100" t="s">
        <v>158</v>
      </c>
      <c r="M37" s="101" t="s">
        <v>212</v>
      </c>
      <c r="N37" s="36"/>
      <c r="O37" s="36"/>
      <c r="P37" s="62" t="s">
        <v>234</v>
      </c>
      <c r="Q37" s="54"/>
      <c r="R37" s="52" t="s">
        <v>65</v>
      </c>
      <c r="S37" s="73">
        <f>'[1]Sunny 1.14.2026'!Q121</f>
        <v>1.5</v>
      </c>
      <c r="T37" s="31" t="s">
        <v>66</v>
      </c>
      <c r="U37" s="117"/>
      <c r="V37" s="118"/>
      <c r="W37" s="118"/>
      <c r="X37" s="118"/>
      <c r="Y37" s="81">
        <v>12.5</v>
      </c>
      <c r="Z37" s="81">
        <v>7.5</v>
      </c>
      <c r="AA37" s="81">
        <v>13</v>
      </c>
      <c r="AB37" s="39">
        <v>10</v>
      </c>
      <c r="AC37" s="80">
        <v>1</v>
      </c>
      <c r="AD37" s="40">
        <f t="shared" si="26"/>
        <v>1.21875E-3</v>
      </c>
      <c r="AE37" s="41">
        <v>63</v>
      </c>
      <c r="AF37" s="42">
        <f t="shared" si="27"/>
        <v>51692.307692307695</v>
      </c>
      <c r="AG37" s="43">
        <v>2250</v>
      </c>
      <c r="AH37" s="44"/>
      <c r="AI37" s="82" t="s">
        <v>115</v>
      </c>
      <c r="AJ37" s="83">
        <v>3.4000000000000002E-2</v>
      </c>
      <c r="AK37" s="45">
        <f t="shared" si="29"/>
        <v>0.23400000000000001</v>
      </c>
      <c r="AL37" s="44">
        <f t="shared" si="18"/>
        <v>0.35100000000000003</v>
      </c>
      <c r="AM37" s="44">
        <f t="shared" si="19"/>
        <v>1.851</v>
      </c>
      <c r="AN37" s="46">
        <v>0</v>
      </c>
      <c r="AO37" s="44">
        <f t="shared" si="20"/>
        <v>0</v>
      </c>
      <c r="AP37" s="58">
        <v>0.06</v>
      </c>
      <c r="AQ37" s="44">
        <f t="shared" si="21"/>
        <v>0.20699999999999999</v>
      </c>
      <c r="AR37" s="58">
        <v>0</v>
      </c>
      <c r="AS37" s="58">
        <v>0</v>
      </c>
      <c r="AT37" s="58">
        <v>0</v>
      </c>
      <c r="AU37" s="44">
        <f t="shared" si="22"/>
        <v>0.20699999999999999</v>
      </c>
      <c r="AV37" s="44">
        <f t="shared" si="23"/>
        <v>2.0579999999999998</v>
      </c>
      <c r="AW37" s="48">
        <f t="shared" si="24"/>
        <v>0.40347826086956529</v>
      </c>
      <c r="AX37" s="102">
        <v>3.45</v>
      </c>
      <c r="AY37" s="54"/>
      <c r="AZ37" s="48" t="str">
        <f t="shared" si="33"/>
        <v/>
      </c>
      <c r="BA37" s="49"/>
      <c r="BB37" s="34">
        <v>500</v>
      </c>
      <c r="BC37" s="44">
        <f t="shared" si="30"/>
        <v>1029</v>
      </c>
      <c r="BD37" s="44">
        <f t="shared" si="31"/>
        <v>1725</v>
      </c>
      <c r="BE37" s="44">
        <f t="shared" si="32"/>
        <v>0</v>
      </c>
      <c r="BF37" s="51" t="str">
        <f t="shared" si="25"/>
        <v/>
      </c>
      <c r="BG37" s="54"/>
      <c r="BH37" s="112"/>
      <c r="BI37" s="34" t="s">
        <v>68</v>
      </c>
      <c r="BJ37" s="34" t="s">
        <v>69</v>
      </c>
      <c r="BK37" s="34" t="s">
        <v>111</v>
      </c>
    </row>
    <row r="38" spans="1:64" ht="22" customHeight="1" x14ac:dyDescent="0.35">
      <c r="A38" s="56"/>
      <c r="B38" s="114"/>
      <c r="C38" s="54"/>
      <c r="D38" s="32" t="s">
        <v>62</v>
      </c>
      <c r="E38" s="33" t="s">
        <v>63</v>
      </c>
      <c r="F38" s="34" t="s">
        <v>64</v>
      </c>
      <c r="G38" s="38" t="s">
        <v>209</v>
      </c>
      <c r="H38" s="104" t="s">
        <v>116</v>
      </c>
      <c r="I38" s="104" t="s">
        <v>116</v>
      </c>
      <c r="J38" s="38" t="s">
        <v>210</v>
      </c>
      <c r="K38" s="38" t="s">
        <v>210</v>
      </c>
      <c r="L38" s="100" t="s">
        <v>217</v>
      </c>
      <c r="M38" s="101" t="s">
        <v>212</v>
      </c>
      <c r="N38" s="36"/>
      <c r="O38" s="36"/>
      <c r="P38" s="62" t="s">
        <v>216</v>
      </c>
      <c r="Q38" s="54"/>
      <c r="R38" s="52" t="s">
        <v>65</v>
      </c>
      <c r="S38" s="73">
        <f>'[1]Sunny 1.14.2026'!Q122</f>
        <v>1.4</v>
      </c>
      <c r="T38" s="31" t="s">
        <v>66</v>
      </c>
      <c r="U38" s="117"/>
      <c r="V38" s="118"/>
      <c r="W38" s="118"/>
      <c r="X38" s="118"/>
      <c r="Y38" s="81">
        <v>9</v>
      </c>
      <c r="Z38" s="81">
        <v>9</v>
      </c>
      <c r="AA38" s="81">
        <v>13</v>
      </c>
      <c r="AB38" s="39">
        <v>10</v>
      </c>
      <c r="AC38" s="80">
        <v>1</v>
      </c>
      <c r="AD38" s="40">
        <f t="shared" si="26"/>
        <v>1.0529999999999999E-3</v>
      </c>
      <c r="AE38" s="41">
        <v>63</v>
      </c>
      <c r="AF38" s="42">
        <f t="shared" si="27"/>
        <v>59829.059829059835</v>
      </c>
      <c r="AG38" s="43">
        <v>2250</v>
      </c>
      <c r="AH38" s="44"/>
      <c r="AI38" s="82" t="s">
        <v>115</v>
      </c>
      <c r="AJ38" s="83">
        <v>3.4000000000000002E-2</v>
      </c>
      <c r="AK38" s="45">
        <f t="shared" si="29"/>
        <v>0.23400000000000001</v>
      </c>
      <c r="AL38" s="44">
        <f t="shared" si="18"/>
        <v>0.3276</v>
      </c>
      <c r="AM38" s="44">
        <f t="shared" si="19"/>
        <v>1.7275999999999998</v>
      </c>
      <c r="AN38" s="46">
        <v>0</v>
      </c>
      <c r="AO38" s="44">
        <f t="shared" si="20"/>
        <v>0</v>
      </c>
      <c r="AP38" s="58">
        <v>0.06</v>
      </c>
      <c r="AQ38" s="44">
        <f t="shared" si="21"/>
        <v>0.19500000000000001</v>
      </c>
      <c r="AR38" s="58">
        <v>0</v>
      </c>
      <c r="AS38" s="58">
        <v>0</v>
      </c>
      <c r="AT38" s="58">
        <v>0</v>
      </c>
      <c r="AU38" s="44">
        <f t="shared" si="22"/>
        <v>0.19500000000000001</v>
      </c>
      <c r="AV38" s="44">
        <f t="shared" si="23"/>
        <v>1.9225999999999999</v>
      </c>
      <c r="AW38" s="48">
        <f t="shared" si="24"/>
        <v>0.40843076923076926</v>
      </c>
      <c r="AX38" s="102">
        <v>3.25</v>
      </c>
      <c r="AY38" s="54"/>
      <c r="AZ38" s="48" t="str">
        <f t="shared" si="33"/>
        <v/>
      </c>
      <c r="BA38" s="49"/>
      <c r="BB38" s="34">
        <v>500</v>
      </c>
      <c r="BC38" s="44">
        <f t="shared" si="30"/>
        <v>961.3</v>
      </c>
      <c r="BD38" s="44">
        <f t="shared" si="31"/>
        <v>1625</v>
      </c>
      <c r="BE38" s="44">
        <f t="shared" si="32"/>
        <v>0</v>
      </c>
      <c r="BF38" s="51" t="str">
        <f t="shared" si="25"/>
        <v/>
      </c>
      <c r="BG38" s="54"/>
      <c r="BH38" s="112"/>
      <c r="BI38" s="34" t="s">
        <v>68</v>
      </c>
      <c r="BJ38" s="34" t="s">
        <v>69</v>
      </c>
      <c r="BK38" s="34" t="s">
        <v>111</v>
      </c>
    </row>
    <row r="39" spans="1:64" ht="22" customHeight="1" x14ac:dyDescent="0.35">
      <c r="A39" s="56"/>
      <c r="B39" s="114"/>
      <c r="C39" s="54"/>
      <c r="D39" s="32" t="s">
        <v>62</v>
      </c>
      <c r="E39" s="33" t="s">
        <v>63</v>
      </c>
      <c r="F39" s="34" t="s">
        <v>64</v>
      </c>
      <c r="G39" s="38" t="s">
        <v>209</v>
      </c>
      <c r="H39" s="104" t="s">
        <v>119</v>
      </c>
      <c r="I39" s="104" t="s">
        <v>119</v>
      </c>
      <c r="J39" s="38" t="s">
        <v>210</v>
      </c>
      <c r="K39" s="38" t="s">
        <v>210</v>
      </c>
      <c r="L39" s="100" t="s">
        <v>159</v>
      </c>
      <c r="M39" s="101" t="s">
        <v>212</v>
      </c>
      <c r="N39" s="36"/>
      <c r="O39" s="36"/>
      <c r="P39" s="62" t="s">
        <v>218</v>
      </c>
      <c r="Q39" s="54"/>
      <c r="R39" s="52" t="s">
        <v>65</v>
      </c>
      <c r="S39" s="73">
        <f>'[1]Sunny 1.14.2026'!Q123</f>
        <v>1.4</v>
      </c>
      <c r="T39" s="31" t="s">
        <v>66</v>
      </c>
      <c r="U39" s="117"/>
      <c r="V39" s="118"/>
      <c r="W39" s="118"/>
      <c r="X39" s="118"/>
      <c r="Y39" s="81">
        <v>15.5</v>
      </c>
      <c r="Z39" s="81">
        <v>4</v>
      </c>
      <c r="AA39" s="81">
        <v>11.5</v>
      </c>
      <c r="AB39" s="39">
        <v>10</v>
      </c>
      <c r="AC39" s="80">
        <v>1</v>
      </c>
      <c r="AD39" s="40">
        <f t="shared" si="26"/>
        <v>7.1299999999999998E-4</v>
      </c>
      <c r="AE39" s="41">
        <v>63</v>
      </c>
      <c r="AF39" s="42">
        <f t="shared" si="27"/>
        <v>88359.046283309959</v>
      </c>
      <c r="AG39" s="43">
        <v>2250</v>
      </c>
      <c r="AH39" s="44"/>
      <c r="AI39" s="82" t="s">
        <v>115</v>
      </c>
      <c r="AJ39" s="83">
        <v>3.4000000000000002E-2</v>
      </c>
      <c r="AK39" s="45">
        <f t="shared" si="29"/>
        <v>0.23400000000000001</v>
      </c>
      <c r="AL39" s="44">
        <f t="shared" si="18"/>
        <v>0.3276</v>
      </c>
      <c r="AM39" s="44">
        <f t="shared" si="19"/>
        <v>1.7275999999999998</v>
      </c>
      <c r="AN39" s="46">
        <v>0</v>
      </c>
      <c r="AO39" s="44">
        <f t="shared" si="20"/>
        <v>0</v>
      </c>
      <c r="AP39" s="58">
        <v>0.06</v>
      </c>
      <c r="AQ39" s="44">
        <f t="shared" si="21"/>
        <v>0.19500000000000001</v>
      </c>
      <c r="AR39" s="58">
        <v>0</v>
      </c>
      <c r="AS39" s="58">
        <v>0</v>
      </c>
      <c r="AT39" s="58">
        <v>0</v>
      </c>
      <c r="AU39" s="44">
        <f t="shared" si="22"/>
        <v>0.19500000000000001</v>
      </c>
      <c r="AV39" s="44">
        <f t="shared" si="23"/>
        <v>1.9225999999999999</v>
      </c>
      <c r="AW39" s="48">
        <f t="shared" si="24"/>
        <v>0.40843076923076926</v>
      </c>
      <c r="AX39" s="102">
        <v>3.25</v>
      </c>
      <c r="AY39" s="54"/>
      <c r="AZ39" s="48" t="str">
        <f t="shared" si="33"/>
        <v/>
      </c>
      <c r="BA39" s="49"/>
      <c r="BB39" s="34">
        <v>500</v>
      </c>
      <c r="BC39" s="44">
        <f t="shared" si="30"/>
        <v>961.3</v>
      </c>
      <c r="BD39" s="44">
        <f t="shared" si="31"/>
        <v>1625</v>
      </c>
      <c r="BE39" s="44">
        <f t="shared" si="32"/>
        <v>0</v>
      </c>
      <c r="BF39" s="51" t="str">
        <f t="shared" si="25"/>
        <v/>
      </c>
      <c r="BG39" s="54"/>
      <c r="BH39" s="112"/>
      <c r="BI39" s="34" t="s">
        <v>68</v>
      </c>
      <c r="BJ39" s="34" t="s">
        <v>69</v>
      </c>
      <c r="BK39" s="34" t="s">
        <v>111</v>
      </c>
    </row>
    <row r="40" spans="1:64" ht="22" customHeight="1" x14ac:dyDescent="0.35">
      <c r="A40" s="56"/>
      <c r="B40" s="114"/>
      <c r="C40" s="54"/>
      <c r="D40" s="32" t="s">
        <v>62</v>
      </c>
      <c r="E40" s="33" t="s">
        <v>63</v>
      </c>
      <c r="F40" s="34" t="s">
        <v>64</v>
      </c>
      <c r="G40" s="38" t="s">
        <v>209</v>
      </c>
      <c r="H40" s="104" t="s">
        <v>125</v>
      </c>
      <c r="I40" s="104" t="s">
        <v>125</v>
      </c>
      <c r="J40" s="38" t="s">
        <v>210</v>
      </c>
      <c r="K40" s="38" t="s">
        <v>210</v>
      </c>
      <c r="L40" s="100" t="s">
        <v>220</v>
      </c>
      <c r="M40" s="101" t="s">
        <v>212</v>
      </c>
      <c r="N40" s="36"/>
      <c r="O40" s="36"/>
      <c r="P40" s="62" t="s">
        <v>219</v>
      </c>
      <c r="Q40" s="54"/>
      <c r="R40" s="52" t="s">
        <v>65</v>
      </c>
      <c r="S40" s="73">
        <f>'[1]Sunny 1.14.2026'!Q124</f>
        <v>2.8</v>
      </c>
      <c r="T40" s="31" t="s">
        <v>66</v>
      </c>
      <c r="U40" s="117"/>
      <c r="V40" s="118"/>
      <c r="W40" s="118"/>
      <c r="X40" s="118"/>
      <c r="Y40" s="79">
        <v>27.5</v>
      </c>
      <c r="Z40" s="79">
        <v>4.5</v>
      </c>
      <c r="AA40" s="79">
        <v>15.5</v>
      </c>
      <c r="AB40" s="39">
        <v>10</v>
      </c>
      <c r="AC40" s="80">
        <v>1</v>
      </c>
      <c r="AD40" s="40">
        <f t="shared" si="26"/>
        <v>1.9181249999999999E-3</v>
      </c>
      <c r="AE40" s="41">
        <v>63</v>
      </c>
      <c r="AF40" s="42">
        <f t="shared" si="27"/>
        <v>32844.574780058654</v>
      </c>
      <c r="AG40" s="43">
        <v>2250</v>
      </c>
      <c r="AH40" s="44">
        <f t="shared" si="28"/>
        <v>6.8504464285714273E-2</v>
      </c>
      <c r="AI40" s="82" t="s">
        <v>115</v>
      </c>
      <c r="AJ40" s="83">
        <v>3.4000000000000002E-2</v>
      </c>
      <c r="AK40" s="45">
        <f t="shared" si="29"/>
        <v>0.23400000000000001</v>
      </c>
      <c r="AL40" s="44">
        <f t="shared" si="18"/>
        <v>0.6552</v>
      </c>
      <c r="AM40" s="44">
        <f t="shared" si="19"/>
        <v>3.5237044642857143</v>
      </c>
      <c r="AN40" s="46">
        <v>0</v>
      </c>
      <c r="AO40" s="44">
        <f t="shared" si="20"/>
        <v>0</v>
      </c>
      <c r="AP40" s="58">
        <v>0.06</v>
      </c>
      <c r="AQ40" s="44">
        <f t="shared" si="21"/>
        <v>0.36</v>
      </c>
      <c r="AR40" s="58">
        <v>0</v>
      </c>
      <c r="AS40" s="58">
        <v>0</v>
      </c>
      <c r="AT40" s="58">
        <v>0</v>
      </c>
      <c r="AU40" s="44">
        <f t="shared" si="22"/>
        <v>0.36</v>
      </c>
      <c r="AV40" s="44">
        <f t="shared" si="23"/>
        <v>3.8837044642857141</v>
      </c>
      <c r="AW40" s="48">
        <f t="shared" si="24"/>
        <v>0.35271592261904766</v>
      </c>
      <c r="AX40" s="102">
        <v>6</v>
      </c>
      <c r="AY40" s="54"/>
      <c r="AZ40" s="48" t="str">
        <f t="shared" si="33"/>
        <v/>
      </c>
      <c r="BA40" s="49"/>
      <c r="BB40" s="34">
        <v>500</v>
      </c>
      <c r="BC40" s="44">
        <f t="shared" si="30"/>
        <v>1941.852232142857</v>
      </c>
      <c r="BD40" s="44">
        <f t="shared" si="31"/>
        <v>3000</v>
      </c>
      <c r="BE40" s="44">
        <f t="shared" si="32"/>
        <v>0</v>
      </c>
      <c r="BF40" s="51" t="str">
        <f t="shared" si="25"/>
        <v/>
      </c>
      <c r="BG40" s="54"/>
      <c r="BH40" s="112"/>
      <c r="BI40" s="34" t="s">
        <v>68</v>
      </c>
      <c r="BJ40" s="34" t="s">
        <v>69</v>
      </c>
      <c r="BK40" s="34" t="s">
        <v>111</v>
      </c>
    </row>
    <row r="41" spans="1:64" ht="22" customHeight="1" x14ac:dyDescent="0.35">
      <c r="A41" s="56"/>
      <c r="B41" s="114"/>
      <c r="C41" s="54"/>
      <c r="D41" s="32" t="s">
        <v>62</v>
      </c>
      <c r="E41" s="33" t="s">
        <v>63</v>
      </c>
      <c r="F41" s="34" t="s">
        <v>64</v>
      </c>
      <c r="G41" s="38" t="s">
        <v>209</v>
      </c>
      <c r="H41" s="104" t="s">
        <v>131</v>
      </c>
      <c r="I41" s="104" t="s">
        <v>131</v>
      </c>
      <c r="J41" s="38" t="s">
        <v>210</v>
      </c>
      <c r="K41" s="38" t="s">
        <v>210</v>
      </c>
      <c r="L41" s="36" t="s">
        <v>163</v>
      </c>
      <c r="M41" s="101" t="s">
        <v>212</v>
      </c>
      <c r="N41" s="36"/>
      <c r="O41" s="36"/>
      <c r="P41" s="62" t="s">
        <v>221</v>
      </c>
      <c r="Q41" s="54"/>
      <c r="R41" s="52" t="s">
        <v>65</v>
      </c>
      <c r="S41" s="73">
        <f>'[1]Sunny 1.14.2026'!Q125</f>
        <v>3.85</v>
      </c>
      <c r="T41" s="31" t="s">
        <v>66</v>
      </c>
      <c r="U41" s="117"/>
      <c r="V41" s="118"/>
      <c r="W41" s="118"/>
      <c r="X41" s="118"/>
      <c r="Y41" s="86">
        <v>17</v>
      </c>
      <c r="Z41" s="86">
        <v>17</v>
      </c>
      <c r="AA41" s="86">
        <v>16.5</v>
      </c>
      <c r="AB41" s="39">
        <v>10</v>
      </c>
      <c r="AC41" s="80">
        <v>1</v>
      </c>
      <c r="AD41" s="40">
        <f t="shared" si="26"/>
        <v>4.7685000000000002E-3</v>
      </c>
      <c r="AE41" s="41">
        <v>63</v>
      </c>
      <c r="AF41" s="42">
        <f t="shared" si="27"/>
        <v>13211.701793016671</v>
      </c>
      <c r="AG41" s="43">
        <v>2250</v>
      </c>
      <c r="AH41" s="44">
        <f t="shared" si="28"/>
        <v>0.17030357142857144</v>
      </c>
      <c r="AI41" s="82" t="s">
        <v>115</v>
      </c>
      <c r="AJ41" s="83">
        <v>3.4000000000000002E-2</v>
      </c>
      <c r="AK41" s="45">
        <f t="shared" si="29"/>
        <v>0.23400000000000001</v>
      </c>
      <c r="AL41" s="44">
        <f t="shared" si="18"/>
        <v>0.90090000000000003</v>
      </c>
      <c r="AM41" s="44">
        <f t="shared" si="19"/>
        <v>4.9212035714285713</v>
      </c>
      <c r="AN41" s="46">
        <v>0</v>
      </c>
      <c r="AO41" s="44">
        <f t="shared" si="20"/>
        <v>0</v>
      </c>
      <c r="AP41" s="58">
        <v>0.06</v>
      </c>
      <c r="AQ41" s="44">
        <f t="shared" si="21"/>
        <v>0.47699999999999998</v>
      </c>
      <c r="AR41" s="58">
        <v>0</v>
      </c>
      <c r="AS41" s="58">
        <v>0</v>
      </c>
      <c r="AT41" s="58">
        <v>0</v>
      </c>
      <c r="AU41" s="44">
        <f t="shared" si="22"/>
        <v>0.47699999999999998</v>
      </c>
      <c r="AV41" s="44">
        <f t="shared" si="23"/>
        <v>5.3982035714285717</v>
      </c>
      <c r="AW41" s="48">
        <f t="shared" si="24"/>
        <v>0.32098068283917341</v>
      </c>
      <c r="AX41" s="102">
        <v>7.95</v>
      </c>
      <c r="AY41" s="54"/>
      <c r="AZ41" s="48" t="str">
        <f t="shared" si="33"/>
        <v/>
      </c>
      <c r="BA41" s="49"/>
      <c r="BB41" s="34">
        <v>500</v>
      </c>
      <c r="BC41" s="44">
        <f t="shared" si="30"/>
        <v>2699.1017857142861</v>
      </c>
      <c r="BD41" s="44">
        <f t="shared" si="31"/>
        <v>3975</v>
      </c>
      <c r="BE41" s="44">
        <f t="shared" si="32"/>
        <v>0</v>
      </c>
      <c r="BF41" s="51" t="str">
        <f t="shared" si="25"/>
        <v/>
      </c>
      <c r="BG41" s="54"/>
      <c r="BH41" s="112"/>
      <c r="BI41" s="34" t="s">
        <v>68</v>
      </c>
      <c r="BJ41" s="34" t="s">
        <v>69</v>
      </c>
      <c r="BK41" s="34" t="s">
        <v>111</v>
      </c>
    </row>
    <row r="42" spans="1:64" ht="22" customHeight="1" x14ac:dyDescent="0.35">
      <c r="A42" s="56"/>
      <c r="B42" s="114"/>
      <c r="C42" s="54"/>
      <c r="D42" s="32" t="s">
        <v>62</v>
      </c>
      <c r="E42" s="33" t="s">
        <v>63</v>
      </c>
      <c r="F42" s="34" t="s">
        <v>64</v>
      </c>
      <c r="G42" s="38" t="s">
        <v>209</v>
      </c>
      <c r="H42" s="104" t="s">
        <v>134</v>
      </c>
      <c r="I42" s="104" t="s">
        <v>134</v>
      </c>
      <c r="J42" s="38" t="s">
        <v>210</v>
      </c>
      <c r="K42" s="38" t="s">
        <v>210</v>
      </c>
      <c r="L42" s="36" t="s">
        <v>135</v>
      </c>
      <c r="M42" s="101" t="s">
        <v>212</v>
      </c>
      <c r="N42" s="36"/>
      <c r="O42" s="36"/>
      <c r="P42" s="62" t="s">
        <v>222</v>
      </c>
      <c r="Q42" s="54"/>
      <c r="R42" s="52" t="s">
        <v>65</v>
      </c>
      <c r="S42" s="73">
        <f>'[1]Sunny 1.14.2026'!Q126</f>
        <v>6.5</v>
      </c>
      <c r="T42" s="31" t="s">
        <v>66</v>
      </c>
      <c r="U42" s="117"/>
      <c r="V42" s="118"/>
      <c r="W42" s="118"/>
      <c r="X42" s="118"/>
      <c r="Y42" s="86">
        <v>21.5</v>
      </c>
      <c r="Z42" s="86">
        <v>21.5</v>
      </c>
      <c r="AA42" s="86">
        <v>27</v>
      </c>
      <c r="AB42" s="39">
        <v>10</v>
      </c>
      <c r="AC42" s="80">
        <v>1</v>
      </c>
      <c r="AD42" s="40">
        <f t="shared" si="26"/>
        <v>1.2480750000000001E-2</v>
      </c>
      <c r="AE42" s="41">
        <v>63</v>
      </c>
      <c r="AF42" s="42">
        <f t="shared" si="27"/>
        <v>5047.7735712998019</v>
      </c>
      <c r="AG42" s="43">
        <v>2250</v>
      </c>
      <c r="AH42" s="44">
        <f t="shared" si="28"/>
        <v>0.44574107142857139</v>
      </c>
      <c r="AI42" s="82" t="s">
        <v>115</v>
      </c>
      <c r="AJ42" s="83">
        <v>3.4000000000000002E-2</v>
      </c>
      <c r="AK42" s="45">
        <f t="shared" si="29"/>
        <v>0.23400000000000001</v>
      </c>
      <c r="AL42" s="44">
        <f t="shared" si="18"/>
        <v>1.5210000000000001</v>
      </c>
      <c r="AM42" s="44">
        <f t="shared" si="19"/>
        <v>8.4667410714285722</v>
      </c>
      <c r="AN42" s="46">
        <v>0</v>
      </c>
      <c r="AO42" s="44">
        <f t="shared" si="20"/>
        <v>0</v>
      </c>
      <c r="AP42" s="58">
        <v>0.06</v>
      </c>
      <c r="AQ42" s="44">
        <f t="shared" si="21"/>
        <v>0.87</v>
      </c>
      <c r="AR42" s="58">
        <v>0</v>
      </c>
      <c r="AS42" s="58">
        <v>0</v>
      </c>
      <c r="AT42" s="58">
        <v>0</v>
      </c>
      <c r="AU42" s="44">
        <f t="shared" si="22"/>
        <v>0.87</v>
      </c>
      <c r="AV42" s="44">
        <f t="shared" si="23"/>
        <v>9.3367410714285715</v>
      </c>
      <c r="AW42" s="48">
        <f t="shared" si="24"/>
        <v>0.3560868226600985</v>
      </c>
      <c r="AX42" s="102">
        <v>14.5</v>
      </c>
      <c r="AY42" s="54"/>
      <c r="AZ42" s="48" t="str">
        <f t="shared" si="33"/>
        <v/>
      </c>
      <c r="BA42" s="49"/>
      <c r="BB42" s="34">
        <v>500</v>
      </c>
      <c r="BC42" s="44">
        <f t="shared" si="30"/>
        <v>4668.3705357142853</v>
      </c>
      <c r="BD42" s="44">
        <f t="shared" si="31"/>
        <v>7250</v>
      </c>
      <c r="BE42" s="44">
        <f t="shared" si="32"/>
        <v>0</v>
      </c>
      <c r="BF42" s="51" t="str">
        <f t="shared" si="25"/>
        <v/>
      </c>
      <c r="BG42" s="54"/>
      <c r="BH42" s="112"/>
      <c r="BI42" s="34" t="s">
        <v>68</v>
      </c>
      <c r="BJ42" s="34" t="s">
        <v>69</v>
      </c>
      <c r="BK42" s="34" t="s">
        <v>111</v>
      </c>
    </row>
    <row r="43" spans="1:64" ht="22" customHeight="1" x14ac:dyDescent="0.35">
      <c r="A43" s="56"/>
      <c r="B43" s="114"/>
      <c r="C43" s="54"/>
      <c r="D43" s="32" t="s">
        <v>62</v>
      </c>
      <c r="E43" s="33" t="s">
        <v>63</v>
      </c>
      <c r="F43" s="34" t="s">
        <v>64</v>
      </c>
      <c r="G43" s="38" t="s">
        <v>209</v>
      </c>
      <c r="H43" s="104" t="s">
        <v>138</v>
      </c>
      <c r="I43" s="104" t="s">
        <v>138</v>
      </c>
      <c r="J43" s="38" t="s">
        <v>210</v>
      </c>
      <c r="K43" s="38" t="s">
        <v>210</v>
      </c>
      <c r="L43" s="36" t="s">
        <v>224</v>
      </c>
      <c r="M43" s="101" t="s">
        <v>212</v>
      </c>
      <c r="N43" s="36"/>
      <c r="O43" s="36"/>
      <c r="P43" s="62" t="s">
        <v>223</v>
      </c>
      <c r="Q43" s="54"/>
      <c r="R43" s="52" t="s">
        <v>65</v>
      </c>
      <c r="S43" s="73">
        <f>'[1]Sunny 1.14.2026'!Q127</f>
        <v>3.88</v>
      </c>
      <c r="T43" s="31" t="s">
        <v>66</v>
      </c>
      <c r="U43" s="117"/>
      <c r="V43" s="118"/>
      <c r="W43" s="118"/>
      <c r="X43" s="118"/>
      <c r="Y43" s="86">
        <v>12.5</v>
      </c>
      <c r="Z43" s="86">
        <v>12.5</v>
      </c>
      <c r="AA43" s="86">
        <v>38.5</v>
      </c>
      <c r="AB43" s="39">
        <v>10</v>
      </c>
      <c r="AC43" s="80">
        <v>1</v>
      </c>
      <c r="AD43" s="40">
        <f t="shared" si="26"/>
        <v>6.0156250000000001E-3</v>
      </c>
      <c r="AE43" s="41">
        <v>63</v>
      </c>
      <c r="AF43" s="42">
        <f t="shared" si="27"/>
        <v>10472.727272727272</v>
      </c>
      <c r="AG43" s="43">
        <v>2250</v>
      </c>
      <c r="AH43" s="44">
        <f t="shared" si="28"/>
        <v>0.21484375</v>
      </c>
      <c r="AI43" s="82" t="s">
        <v>115</v>
      </c>
      <c r="AJ43" s="83">
        <v>3.4000000000000002E-2</v>
      </c>
      <c r="AK43" s="45">
        <f t="shared" si="29"/>
        <v>0.23400000000000001</v>
      </c>
      <c r="AL43" s="44">
        <f t="shared" si="18"/>
        <v>0.90792000000000006</v>
      </c>
      <c r="AM43" s="44">
        <f t="shared" si="19"/>
        <v>5.0027637499999997</v>
      </c>
      <c r="AN43" s="46">
        <v>0</v>
      </c>
      <c r="AO43" s="44">
        <f t="shared" si="20"/>
        <v>0</v>
      </c>
      <c r="AP43" s="58">
        <v>0.06</v>
      </c>
      <c r="AQ43" s="44">
        <f t="shared" si="21"/>
        <v>0.44099999999999995</v>
      </c>
      <c r="AR43" s="58">
        <v>0</v>
      </c>
      <c r="AS43" s="58">
        <v>0</v>
      </c>
      <c r="AT43" s="58">
        <v>0</v>
      </c>
      <c r="AU43" s="44">
        <f t="shared" si="22"/>
        <v>0.44099999999999995</v>
      </c>
      <c r="AV43" s="44">
        <f t="shared" si="23"/>
        <v>5.4437637499999996</v>
      </c>
      <c r="AW43" s="48">
        <f t="shared" si="24"/>
        <v>0.25935187074829935</v>
      </c>
      <c r="AX43" s="105">
        <v>7.35</v>
      </c>
      <c r="AY43" s="54"/>
      <c r="AZ43" s="48" t="str">
        <f t="shared" si="33"/>
        <v/>
      </c>
      <c r="BA43" s="49"/>
      <c r="BB43" s="34">
        <v>500</v>
      </c>
      <c r="BC43" s="44">
        <f t="shared" si="30"/>
        <v>2721.8818749999996</v>
      </c>
      <c r="BD43" s="44">
        <f t="shared" si="31"/>
        <v>3675</v>
      </c>
      <c r="BE43" s="44">
        <f t="shared" si="32"/>
        <v>0</v>
      </c>
      <c r="BF43" s="51" t="str">
        <f t="shared" si="25"/>
        <v/>
      </c>
      <c r="BG43" s="54"/>
      <c r="BH43" s="112"/>
      <c r="BI43" s="34" t="s">
        <v>68</v>
      </c>
      <c r="BJ43" s="34" t="s">
        <v>69</v>
      </c>
      <c r="BK43" s="34" t="s">
        <v>111</v>
      </c>
    </row>
    <row r="44" spans="1:64" ht="22" customHeight="1" x14ac:dyDescent="0.35">
      <c r="A44" s="56"/>
      <c r="B44" s="114"/>
      <c r="C44" s="54"/>
      <c r="D44" s="32" t="s">
        <v>62</v>
      </c>
      <c r="E44" s="33" t="s">
        <v>63</v>
      </c>
      <c r="F44" s="34" t="s">
        <v>64</v>
      </c>
      <c r="G44" s="38" t="s">
        <v>209</v>
      </c>
      <c r="H44" s="104" t="s">
        <v>226</v>
      </c>
      <c r="I44" s="76" t="s">
        <v>227</v>
      </c>
      <c r="J44" s="38" t="s">
        <v>210</v>
      </c>
      <c r="K44" s="38" t="s">
        <v>210</v>
      </c>
      <c r="L44" s="36" t="s">
        <v>160</v>
      </c>
      <c r="M44" s="101" t="s">
        <v>212</v>
      </c>
      <c r="N44" s="36"/>
      <c r="O44" s="36"/>
      <c r="P44" s="62" t="s">
        <v>225</v>
      </c>
      <c r="Q44" s="54"/>
      <c r="R44" s="52" t="s">
        <v>65</v>
      </c>
      <c r="S44" s="73">
        <f>'[1]Sunny 1.14.2026'!Q128</f>
        <v>4.0999999999999996</v>
      </c>
      <c r="T44" s="31" t="s">
        <v>66</v>
      </c>
      <c r="U44" s="117"/>
      <c r="V44" s="118"/>
      <c r="W44" s="118"/>
      <c r="X44" s="118"/>
      <c r="Y44" s="106">
        <v>37</v>
      </c>
      <c r="Z44" s="106">
        <v>25</v>
      </c>
      <c r="AA44" s="106">
        <v>21</v>
      </c>
      <c r="AB44" s="39">
        <v>10</v>
      </c>
      <c r="AC44" s="80">
        <v>1</v>
      </c>
      <c r="AD44" s="40">
        <f t="shared" si="26"/>
        <v>1.9425000000000001E-2</v>
      </c>
      <c r="AE44" s="41">
        <v>63</v>
      </c>
      <c r="AF44" s="42">
        <f t="shared" si="27"/>
        <v>3243.2432432432429</v>
      </c>
      <c r="AG44" s="43">
        <v>2250</v>
      </c>
      <c r="AH44" s="44">
        <f t="shared" si="28"/>
        <v>0.69375000000000009</v>
      </c>
      <c r="AI44" s="82" t="s">
        <v>115</v>
      </c>
      <c r="AJ44" s="83">
        <v>3.4000000000000002E-2</v>
      </c>
      <c r="AK44" s="45">
        <f t="shared" si="29"/>
        <v>0.23400000000000001</v>
      </c>
      <c r="AL44" s="44">
        <f t="shared" si="18"/>
        <v>0.95939999999999992</v>
      </c>
      <c r="AM44" s="44">
        <f t="shared" si="19"/>
        <v>5.7531499999999989</v>
      </c>
      <c r="AN44" s="46">
        <v>0</v>
      </c>
      <c r="AO44" s="44">
        <f t="shared" si="20"/>
        <v>0</v>
      </c>
      <c r="AP44" s="58">
        <v>0.06</v>
      </c>
      <c r="AQ44" s="44">
        <f t="shared" si="21"/>
        <v>0.51</v>
      </c>
      <c r="AR44" s="58">
        <v>0</v>
      </c>
      <c r="AS44" s="58">
        <v>0</v>
      </c>
      <c r="AT44" s="58">
        <v>0</v>
      </c>
      <c r="AU44" s="44">
        <f t="shared" si="22"/>
        <v>0.51</v>
      </c>
      <c r="AV44" s="44">
        <f t="shared" si="23"/>
        <v>6.2631499999999987</v>
      </c>
      <c r="AW44" s="48">
        <f t="shared" si="24"/>
        <v>0.26315882352941194</v>
      </c>
      <c r="AX44" s="105">
        <v>8.5</v>
      </c>
      <c r="AY44" s="54"/>
      <c r="AZ44" s="48" t="str">
        <f t="shared" si="33"/>
        <v/>
      </c>
      <c r="BA44" s="49"/>
      <c r="BB44" s="34">
        <v>500</v>
      </c>
      <c r="BC44" s="44">
        <f t="shared" si="30"/>
        <v>3131.5749999999994</v>
      </c>
      <c r="BD44" s="44">
        <f t="shared" si="31"/>
        <v>4250</v>
      </c>
      <c r="BE44" s="44">
        <f t="shared" si="32"/>
        <v>0</v>
      </c>
      <c r="BF44" s="51" t="str">
        <f t="shared" si="25"/>
        <v/>
      </c>
      <c r="BG44" s="54"/>
      <c r="BH44" s="112"/>
      <c r="BI44" s="34" t="s">
        <v>68</v>
      </c>
      <c r="BJ44" s="34" t="s">
        <v>69</v>
      </c>
      <c r="BK44" s="34" t="s">
        <v>111</v>
      </c>
    </row>
    <row r="45" spans="1:64" ht="22" customHeight="1" x14ac:dyDescent="0.35">
      <c r="A45" s="56"/>
      <c r="B45" s="114"/>
      <c r="C45" s="54"/>
      <c r="D45" s="32" t="s">
        <v>62</v>
      </c>
      <c r="E45" s="33" t="s">
        <v>63</v>
      </c>
      <c r="F45" s="34" t="s">
        <v>64</v>
      </c>
      <c r="G45" s="38" t="s">
        <v>209</v>
      </c>
      <c r="H45" s="104" t="s">
        <v>164</v>
      </c>
      <c r="I45" s="104" t="s">
        <v>164</v>
      </c>
      <c r="J45" s="38" t="s">
        <v>210</v>
      </c>
      <c r="K45" s="38" t="s">
        <v>210</v>
      </c>
      <c r="L45" s="36" t="s">
        <v>229</v>
      </c>
      <c r="M45" s="101" t="s">
        <v>212</v>
      </c>
      <c r="N45" s="36"/>
      <c r="O45" s="36"/>
      <c r="P45" s="62" t="s">
        <v>228</v>
      </c>
      <c r="Q45" s="54"/>
      <c r="R45" s="52" t="s">
        <v>65</v>
      </c>
      <c r="S45" s="73">
        <f>'[1]Sunny 1.14.2026'!Q129</f>
        <v>4.45</v>
      </c>
      <c r="T45" s="31" t="s">
        <v>66</v>
      </c>
      <c r="U45" s="117"/>
      <c r="V45" s="118"/>
      <c r="W45" s="118"/>
      <c r="X45" s="118"/>
      <c r="Y45" s="106">
        <v>37</v>
      </c>
      <c r="Z45" s="106">
        <v>25</v>
      </c>
      <c r="AA45" s="106">
        <v>21</v>
      </c>
      <c r="AB45" s="39">
        <v>10</v>
      </c>
      <c r="AC45" s="80">
        <v>1</v>
      </c>
      <c r="AD45" s="40">
        <f>AD44</f>
        <v>1.9425000000000001E-2</v>
      </c>
      <c r="AE45" s="41">
        <v>63</v>
      </c>
      <c r="AF45" s="42">
        <f t="shared" si="27"/>
        <v>3243.2432432432429</v>
      </c>
      <c r="AG45" s="43">
        <v>2250</v>
      </c>
      <c r="AH45" s="44">
        <f t="shared" si="28"/>
        <v>0.69375000000000009</v>
      </c>
      <c r="AI45" s="82" t="s">
        <v>115</v>
      </c>
      <c r="AJ45" s="83">
        <v>3.4000000000000002E-2</v>
      </c>
      <c r="AK45" s="45">
        <f t="shared" si="29"/>
        <v>0.23400000000000001</v>
      </c>
      <c r="AL45" s="44">
        <f t="shared" si="18"/>
        <v>1.0413000000000001</v>
      </c>
      <c r="AM45" s="44">
        <f t="shared" si="19"/>
        <v>6.1850500000000004</v>
      </c>
      <c r="AN45" s="46">
        <v>0</v>
      </c>
      <c r="AO45" s="44">
        <f t="shared" si="20"/>
        <v>0</v>
      </c>
      <c r="AP45" s="58">
        <v>0.06</v>
      </c>
      <c r="AQ45" s="44">
        <f t="shared" si="21"/>
        <v>0.54</v>
      </c>
      <c r="AR45" s="58">
        <v>0</v>
      </c>
      <c r="AS45" s="58">
        <v>0</v>
      </c>
      <c r="AT45" s="58">
        <v>0</v>
      </c>
      <c r="AU45" s="44">
        <f t="shared" si="22"/>
        <v>0.54</v>
      </c>
      <c r="AV45" s="44">
        <f t="shared" si="23"/>
        <v>6.7250500000000004</v>
      </c>
      <c r="AW45" s="48">
        <f t="shared" si="24"/>
        <v>0.25277222222222218</v>
      </c>
      <c r="AX45" s="105">
        <v>9</v>
      </c>
      <c r="AY45" s="54"/>
      <c r="AZ45" s="48" t="str">
        <f t="shared" si="33"/>
        <v/>
      </c>
      <c r="BA45" s="49"/>
      <c r="BB45" s="34">
        <v>500</v>
      </c>
      <c r="BC45" s="44">
        <f t="shared" si="30"/>
        <v>3362.5250000000001</v>
      </c>
      <c r="BD45" s="44">
        <f t="shared" si="31"/>
        <v>4500</v>
      </c>
      <c r="BE45" s="44">
        <f t="shared" si="32"/>
        <v>0</v>
      </c>
      <c r="BF45" s="51" t="str">
        <f t="shared" si="25"/>
        <v/>
      </c>
      <c r="BG45" s="54"/>
      <c r="BH45" s="112"/>
      <c r="BI45" s="34" t="s">
        <v>68</v>
      </c>
      <c r="BJ45" s="34" t="s">
        <v>69</v>
      </c>
      <c r="BK45" s="34" t="s">
        <v>111</v>
      </c>
    </row>
  </sheetData>
  <sheetProtection insertRows="0" deleteRows="0" sort="0"/>
  <protectedRanges>
    <protectedRange sqref="A46:J174 L46:N174 P46:AX174 Q2:Q45 AX27:AX35 AD2:AF45 AL2:AW45 S2:T45 AY2:AZ18 BF2:BF45 AZ19:AZ45 AH2:AH45 A2:C45" name="Range1"/>
    <protectedRange sqref="AG2:AG45" name="Range1_3"/>
    <protectedRange sqref="H35" name="Range1_1_2"/>
    <protectedRange sqref="L27:L35" name="Range1_2_4"/>
    <protectedRange sqref="H4:I8 L2 N4:O8 N2:O2 J3:J8 G3:G8 G2:J2 L4:L8" name="Range1_12"/>
    <protectedRange sqref="K2:K8" name="Range1_12_1"/>
    <protectedRange sqref="M27:M35" name="Range1_11_2"/>
    <protectedRange sqref="M2:M8" name="Range1_12_2"/>
    <protectedRange sqref="Y19:AA23" name="Range1_5_3"/>
    <protectedRange sqref="Y19:AA23" name="Range1_2_2_2_1"/>
    <protectedRange sqref="Y24:AA26" name="Range1_7_2"/>
    <protectedRange sqref="Y26:AA26" name="Range1_2_6_1"/>
    <protectedRange sqref="Y24:AA24" name="Range1_3_2_1"/>
    <protectedRange sqref="Y25:AA25" name="Range1_2_2_3_1"/>
    <protectedRange sqref="Y41:AA43" name="Range1_3_1_2"/>
    <protectedRange sqref="Y44:AA45" name="Range1_4_1_1"/>
    <protectedRange sqref="U29:X35 Y28:AA35 U27:AA27" name="Range1_11_4"/>
    <protectedRange sqref="U4:U8 U2 V7:AA8" name="Range1_12_4"/>
    <protectedRange sqref="V2:AA2 V4:AA6" name="Range1_2_5_1"/>
    <protectedRange sqref="BB13:BB15" name="Range1_19"/>
    <protectedRange sqref="BB9:BB12" name="Range1_6_1"/>
    <protectedRange sqref="BB32:BB35" name="Range1_11_5"/>
    <protectedRange sqref="BB27:BB31" name="Range1_6_2"/>
    <protectedRange sqref="BB2 BB4:BB8" name="Range1_6_3"/>
    <protectedRange sqref="AI19 AI2:AI3 AI36 AI9" name="Range1_23"/>
    <protectedRange sqref="E2:E45" name="Range1_12_3"/>
    <protectedRange sqref="AI10:AI18 AI37:AI45 AI20:AI26" name="Range1_4_1_1_1"/>
    <protectedRange sqref="AI27:AJ30" name="Range1_4_3"/>
    <protectedRange sqref="AX14" name="Range1_1"/>
    <protectedRange sqref="AX16" name="Range1_2"/>
    <protectedRange sqref="AX17" name="Range1_4"/>
    <protectedRange sqref="AX18" name="Range1_5"/>
    <protectedRange sqref="AX19" name="Range1_6"/>
    <protectedRange sqref="AX20:AX21" name="Range1_8"/>
    <protectedRange sqref="AX22" name="Range1_9"/>
    <protectedRange sqref="AX23" name="Range1_10"/>
    <protectedRange sqref="AX24" name="Range1_11"/>
    <protectedRange sqref="AX25" name="Range1_13"/>
    <protectedRange sqref="AX36:AX45" name="Range1_14"/>
    <protectedRange sqref="D2:D8" name="Range1_12_5"/>
  </protectedRanges>
  <mergeCells count="30">
    <mergeCell ref="BH36:BH45"/>
    <mergeCell ref="B27:B35"/>
    <mergeCell ref="U27:U35"/>
    <mergeCell ref="V27:V35"/>
    <mergeCell ref="W27:W35"/>
    <mergeCell ref="X27:X35"/>
    <mergeCell ref="BH27:BH35"/>
    <mergeCell ref="B36:B45"/>
    <mergeCell ref="U36:U45"/>
    <mergeCell ref="V36:V45"/>
    <mergeCell ref="W36:W45"/>
    <mergeCell ref="X36:X45"/>
    <mergeCell ref="BH19:BH26"/>
    <mergeCell ref="B9:B18"/>
    <mergeCell ref="U9:U18"/>
    <mergeCell ref="V9:V18"/>
    <mergeCell ref="W9:W18"/>
    <mergeCell ref="X9:X18"/>
    <mergeCell ref="BH9:BH18"/>
    <mergeCell ref="B19:B26"/>
    <mergeCell ref="U19:U26"/>
    <mergeCell ref="V19:V26"/>
    <mergeCell ref="W19:W26"/>
    <mergeCell ref="X19:X26"/>
    <mergeCell ref="BH2:BH8"/>
    <mergeCell ref="B2:B8"/>
    <mergeCell ref="U2:U8"/>
    <mergeCell ref="V2:V8"/>
    <mergeCell ref="W2:W8"/>
    <mergeCell ref="X2:X8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2026-01-15T06:56:38Z</dcterms:created>
  <dcterms:modified xsi:type="dcterms:W3CDTF">2026-01-15T08:43:23Z</dcterms:modified>
</cp:coreProperties>
</file>