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D20C6896-8F0C-4C5D-AD26-EA21A5417302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Commitment" sheetId="2" r:id="rId1"/>
    <sheet name="Sales" sheetId="7" r:id="rId2"/>
    <sheet name="Item" sheetId="5" r:id="rId3"/>
    <sheet name="Sunny 1.14.2026" sheetId="6" r:id="rId4"/>
    <sheet name="ValueSelect" sheetId="4" r:id="rId5"/>
    <sheet name="Data" sheetId="3" r:id="rId6"/>
  </sheets>
  <definedNames>
    <definedName name="_xlnm._FilterDatabase" localSheetId="5" hidden="1">Data!$B$1:$S$1</definedName>
    <definedName name="_xlnm._FilterDatabase" localSheetId="4" hidden="1">ValueSelect!$D$1:$K$293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6" i="7" l="1"/>
  <c r="C163" i="7"/>
  <c r="C159" i="7"/>
  <c r="C154" i="7"/>
  <c r="C151" i="7"/>
  <c r="C147" i="7"/>
  <c r="P142" i="7"/>
  <c r="P141" i="7"/>
  <c r="P140" i="7"/>
  <c r="P139" i="7"/>
  <c r="P138" i="7"/>
  <c r="P137" i="7"/>
  <c r="P136" i="7"/>
  <c r="P135" i="7"/>
  <c r="P134" i="7"/>
  <c r="P132" i="7"/>
  <c r="P131" i="7"/>
  <c r="P130" i="7"/>
  <c r="P129" i="7"/>
  <c r="P128" i="7"/>
  <c r="P127" i="7"/>
  <c r="P126" i="7"/>
  <c r="P125" i="7"/>
  <c r="P124" i="7"/>
  <c r="P123" i="7"/>
  <c r="P121" i="7"/>
  <c r="P120" i="7"/>
  <c r="P119" i="7"/>
  <c r="P118" i="7"/>
  <c r="P117" i="7"/>
  <c r="P116" i="7"/>
  <c r="P115" i="7"/>
  <c r="P114" i="7"/>
  <c r="P113" i="7"/>
  <c r="P112" i="7"/>
  <c r="P110" i="7"/>
  <c r="P109" i="7"/>
  <c r="P108" i="7"/>
  <c r="P107" i="7"/>
  <c r="P106" i="7"/>
  <c r="P105" i="7"/>
  <c r="P104" i="7"/>
  <c r="P103" i="7"/>
  <c r="P101" i="7"/>
  <c r="P100" i="7"/>
  <c r="P99" i="7"/>
  <c r="P98" i="7"/>
  <c r="P97" i="7"/>
  <c r="P96" i="7"/>
  <c r="P95" i="7"/>
  <c r="P94" i="7"/>
  <c r="P92" i="7"/>
  <c r="P91" i="7"/>
  <c r="P90" i="7"/>
  <c r="P89" i="7"/>
  <c r="P88" i="7"/>
  <c r="P87" i="7"/>
  <c r="P86" i="7"/>
  <c r="P85" i="7"/>
  <c r="P84" i="7"/>
  <c r="P83" i="7"/>
  <c r="P81" i="7"/>
  <c r="P80" i="7"/>
  <c r="P79" i="7"/>
  <c r="D79" i="7"/>
  <c r="P78" i="7"/>
  <c r="P77" i="7"/>
  <c r="P76" i="7"/>
  <c r="P75" i="7"/>
  <c r="P74" i="7"/>
  <c r="P73" i="7"/>
  <c r="P71" i="7"/>
  <c r="P70" i="7"/>
  <c r="P69" i="7"/>
  <c r="P68" i="7"/>
  <c r="P67" i="7"/>
  <c r="P66" i="7"/>
  <c r="P65" i="7"/>
  <c r="P64" i="7"/>
  <c r="P62" i="7"/>
  <c r="P61" i="7"/>
  <c r="P60" i="7"/>
  <c r="P59" i="7"/>
  <c r="P58" i="7"/>
  <c r="P57" i="7"/>
  <c r="P56" i="7"/>
  <c r="P55" i="7"/>
  <c r="P54" i="7"/>
  <c r="P53" i="7"/>
  <c r="P51" i="7"/>
  <c r="P50" i="7"/>
  <c r="P49" i="7"/>
  <c r="P48" i="7"/>
  <c r="P47" i="7"/>
  <c r="P46" i="7"/>
  <c r="P45" i="7"/>
  <c r="P44" i="7"/>
  <c r="P42" i="7"/>
  <c r="P41" i="7"/>
  <c r="P40" i="7"/>
  <c r="P39" i="7"/>
  <c r="P38" i="7"/>
  <c r="P37" i="7"/>
  <c r="P36" i="7"/>
  <c r="P35" i="7"/>
  <c r="P34" i="7"/>
  <c r="P33" i="7"/>
  <c r="P31" i="7"/>
  <c r="P30" i="7"/>
  <c r="P29" i="7"/>
  <c r="P28" i="7"/>
  <c r="P27" i="7"/>
  <c r="P26" i="7"/>
  <c r="P25" i="7"/>
  <c r="P23" i="7"/>
  <c r="P22" i="7"/>
  <c r="P21" i="7"/>
  <c r="P20" i="7"/>
  <c r="P19" i="7"/>
  <c r="P18" i="7"/>
  <c r="P17" i="7"/>
  <c r="P15" i="7"/>
  <c r="P14" i="7"/>
  <c r="P13" i="7"/>
  <c r="P12" i="7"/>
  <c r="P11" i="7"/>
  <c r="P10" i="7"/>
  <c r="P8" i="7"/>
  <c r="P7" i="7"/>
  <c r="AK2" i="5" l="1"/>
  <c r="AK3" i="5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BF3" i="5" l="1"/>
  <c r="BF4" i="5"/>
  <c r="BF5" i="5"/>
  <c r="BF6" i="5"/>
  <c r="BF7" i="5"/>
  <c r="BF8" i="5"/>
  <c r="BF9" i="5"/>
  <c r="BF10" i="5"/>
  <c r="BF11" i="5"/>
  <c r="BF13" i="5"/>
  <c r="BF14" i="5"/>
  <c r="BF15" i="5"/>
  <c r="BF16" i="5"/>
  <c r="BF17" i="5"/>
  <c r="BF18" i="5"/>
  <c r="BF19" i="5"/>
  <c r="BF21" i="5"/>
  <c r="BF22" i="5"/>
  <c r="BF23" i="5"/>
  <c r="BF24" i="5"/>
  <c r="BF25" i="5"/>
  <c r="BF26" i="5"/>
  <c r="BF27" i="5"/>
  <c r="BF28" i="5"/>
  <c r="BE2" i="5"/>
  <c r="BE3" i="5"/>
  <c r="BE4" i="5"/>
  <c r="BE5" i="5"/>
  <c r="BE6" i="5"/>
  <c r="BE7" i="5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D2" i="5"/>
  <c r="BD3" i="5"/>
  <c r="BD4" i="5"/>
  <c r="BD5" i="5"/>
  <c r="BD6" i="5"/>
  <c r="BD7" i="5"/>
  <c r="BD8" i="5"/>
  <c r="BD9" i="5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AZ2" i="5"/>
  <c r="AZ3" i="5"/>
  <c r="AZ4" i="5"/>
  <c r="AZ5" i="5"/>
  <c r="AZ6" i="5"/>
  <c r="AZ7" i="5"/>
  <c r="AZ8" i="5"/>
  <c r="AZ9" i="5"/>
  <c r="AZ10" i="5"/>
  <c r="AZ11" i="5"/>
  <c r="AZ12" i="5"/>
  <c r="AZ13" i="5"/>
  <c r="AZ14" i="5"/>
  <c r="AZ15" i="5"/>
  <c r="AZ16" i="5"/>
  <c r="AZ17" i="5"/>
  <c r="AZ18" i="5"/>
  <c r="AZ19" i="5"/>
  <c r="AZ20" i="5"/>
  <c r="AZ21" i="5"/>
  <c r="AZ22" i="5"/>
  <c r="AZ23" i="5"/>
  <c r="AZ24" i="5"/>
  <c r="AZ25" i="5"/>
  <c r="AZ26" i="5"/>
  <c r="AZ27" i="5"/>
  <c r="AZ28" i="5"/>
  <c r="AQ2" i="5"/>
  <c r="AQ3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O2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D2" i="5"/>
  <c r="AF2" i="5" s="1"/>
  <c r="AH2" i="5" s="1"/>
  <c r="AD3" i="5"/>
  <c r="AF3" i="5" s="1"/>
  <c r="AH3" i="5" s="1"/>
  <c r="AD4" i="5"/>
  <c r="AF4" i="5" s="1"/>
  <c r="AH4" i="5" s="1"/>
  <c r="AD5" i="5"/>
  <c r="AF5" i="5" s="1"/>
  <c r="AH5" i="5" s="1"/>
  <c r="AD6" i="5"/>
  <c r="AF6" i="5" s="1"/>
  <c r="AH6" i="5" s="1"/>
  <c r="AD7" i="5"/>
  <c r="AF7" i="5" s="1"/>
  <c r="AH7" i="5" s="1"/>
  <c r="AD8" i="5"/>
  <c r="AF8" i="5" s="1"/>
  <c r="AH8" i="5" s="1"/>
  <c r="AD9" i="5"/>
  <c r="AF9" i="5" s="1"/>
  <c r="AH9" i="5" s="1"/>
  <c r="AD10" i="5"/>
  <c r="AF10" i="5" s="1"/>
  <c r="AH10" i="5" s="1"/>
  <c r="AD11" i="5"/>
  <c r="AF11" i="5" s="1"/>
  <c r="AH11" i="5" s="1"/>
  <c r="AD12" i="5"/>
  <c r="AF12" i="5" s="1"/>
  <c r="AH12" i="5" s="1"/>
  <c r="AD13" i="5"/>
  <c r="AF13" i="5" s="1"/>
  <c r="AH13" i="5" s="1"/>
  <c r="AD14" i="5"/>
  <c r="AF14" i="5" s="1"/>
  <c r="AH14" i="5" s="1"/>
  <c r="AD15" i="5"/>
  <c r="AF15" i="5" s="1"/>
  <c r="AH15" i="5" s="1"/>
  <c r="AD16" i="5"/>
  <c r="AF16" i="5" s="1"/>
  <c r="AH16" i="5" s="1"/>
  <c r="AD17" i="5"/>
  <c r="AF17" i="5" s="1"/>
  <c r="AH17" i="5" s="1"/>
  <c r="AD18" i="5"/>
  <c r="AF18" i="5" s="1"/>
  <c r="AH18" i="5" s="1"/>
  <c r="AD19" i="5"/>
  <c r="AF19" i="5" s="1"/>
  <c r="AH19" i="5" s="1"/>
  <c r="AD20" i="5"/>
  <c r="AF20" i="5" s="1"/>
  <c r="AH20" i="5" s="1"/>
  <c r="AD21" i="5"/>
  <c r="AF21" i="5" s="1"/>
  <c r="AH21" i="5" s="1"/>
  <c r="AD22" i="5"/>
  <c r="AF22" i="5" s="1"/>
  <c r="AH22" i="5" s="1"/>
  <c r="AD23" i="5"/>
  <c r="AF23" i="5" s="1"/>
  <c r="AH23" i="5" s="1"/>
  <c r="AD24" i="5"/>
  <c r="AF24" i="5" s="1"/>
  <c r="AH24" i="5" s="1"/>
  <c r="AD25" i="5"/>
  <c r="AF25" i="5" s="1"/>
  <c r="AH25" i="5" s="1"/>
  <c r="AD26" i="5"/>
  <c r="AF26" i="5" s="1"/>
  <c r="AH26" i="5" s="1"/>
  <c r="AD27" i="5"/>
  <c r="AF27" i="5" s="1"/>
  <c r="AH27" i="5" s="1"/>
  <c r="AD28" i="5"/>
  <c r="AF28" i="5" s="1"/>
  <c r="AH28" i="5" s="1"/>
  <c r="S2" i="5"/>
  <c r="AL2" i="5" s="1"/>
  <c r="S3" i="5"/>
  <c r="AL3" i="5" s="1"/>
  <c r="S4" i="5"/>
  <c r="AL4" i="5" s="1"/>
  <c r="S5" i="5"/>
  <c r="AL5" i="5" s="1"/>
  <c r="S6" i="5"/>
  <c r="AL6" i="5" s="1"/>
  <c r="S7" i="5"/>
  <c r="AL7" i="5" s="1"/>
  <c r="S8" i="5"/>
  <c r="AL8" i="5" s="1"/>
  <c r="S9" i="5"/>
  <c r="AL9" i="5" s="1"/>
  <c r="S10" i="5"/>
  <c r="AL10" i="5" s="1"/>
  <c r="S11" i="5"/>
  <c r="AL11" i="5" s="1"/>
  <c r="S12" i="5"/>
  <c r="AL12" i="5" s="1"/>
  <c r="S13" i="5"/>
  <c r="AL13" i="5" s="1"/>
  <c r="S14" i="5"/>
  <c r="AL14" i="5" s="1"/>
  <c r="S15" i="5"/>
  <c r="AL15" i="5" s="1"/>
  <c r="S16" i="5"/>
  <c r="AL16" i="5" s="1"/>
  <c r="S17" i="5"/>
  <c r="AL17" i="5" s="1"/>
  <c r="S18" i="5"/>
  <c r="AL18" i="5" s="1"/>
  <c r="S19" i="5"/>
  <c r="AL19" i="5" s="1"/>
  <c r="S20" i="5"/>
  <c r="AL20" i="5" s="1"/>
  <c r="S21" i="5"/>
  <c r="AL21" i="5" s="1"/>
  <c r="S22" i="5"/>
  <c r="AL22" i="5" s="1"/>
  <c r="S23" i="5"/>
  <c r="AL23" i="5" s="1"/>
  <c r="S24" i="5"/>
  <c r="AL24" i="5" s="1"/>
  <c r="S25" i="5"/>
  <c r="AL25" i="5" s="1"/>
  <c r="S26" i="5"/>
  <c r="AL26" i="5" s="1"/>
  <c r="S27" i="5"/>
  <c r="AL27" i="5" s="1"/>
  <c r="S28" i="5"/>
  <c r="AL28" i="5" s="1"/>
  <c r="AM7" i="5" l="1"/>
  <c r="AU4" i="5"/>
  <c r="AU13" i="5"/>
  <c r="AU16" i="5"/>
  <c r="AU12" i="5"/>
  <c r="AM20" i="5"/>
  <c r="AM12" i="5"/>
  <c r="AU24" i="5"/>
  <c r="AM21" i="5"/>
  <c r="AM13" i="5"/>
  <c r="AM9" i="5"/>
  <c r="AM28" i="5"/>
  <c r="AM8" i="5"/>
  <c r="AM24" i="5"/>
  <c r="AM16" i="5"/>
  <c r="AM4" i="5"/>
  <c r="AU27" i="5"/>
  <c r="AU19" i="5"/>
  <c r="AM26" i="5"/>
  <c r="AM18" i="5"/>
  <c r="AM27" i="5"/>
  <c r="AM6" i="5"/>
  <c r="AM25" i="5"/>
  <c r="AM17" i="5"/>
  <c r="AU8" i="5"/>
  <c r="AU26" i="5"/>
  <c r="AU18" i="5"/>
  <c r="AM22" i="5"/>
  <c r="AM14" i="5"/>
  <c r="AM2" i="5"/>
  <c r="AU17" i="5"/>
  <c r="AU5" i="5"/>
  <c r="AM23" i="5"/>
  <c r="AM15" i="5"/>
  <c r="AM3" i="5"/>
  <c r="AU23" i="5"/>
  <c r="AU15" i="5"/>
  <c r="AU3" i="5"/>
  <c r="AM5" i="5"/>
  <c r="AU14" i="5"/>
  <c r="AU2" i="5"/>
  <c r="AM19" i="5"/>
  <c r="AM11" i="5"/>
  <c r="AU11" i="5"/>
  <c r="AM10" i="5"/>
  <c r="AU10" i="5"/>
  <c r="AU21" i="5"/>
  <c r="AU20" i="5"/>
  <c r="AU9" i="5"/>
  <c r="AU7" i="5"/>
  <c r="AU25" i="5"/>
  <c r="AU6" i="5"/>
  <c r="AU22" i="5"/>
  <c r="AU28" i="5"/>
  <c r="D162" i="6"/>
  <c r="D159" i="6"/>
  <c r="D155" i="6"/>
  <c r="D150" i="6"/>
  <c r="D147" i="6"/>
  <c r="D143" i="6"/>
  <c r="I138" i="6"/>
  <c r="I137" i="6"/>
  <c r="I136" i="6"/>
  <c r="I135" i="6"/>
  <c r="I134" i="6"/>
  <c r="I133" i="6"/>
  <c r="I132" i="6"/>
  <c r="AD131" i="6"/>
  <c r="I131" i="6"/>
  <c r="AD120" i="6"/>
  <c r="AD109" i="6"/>
  <c r="I106" i="6"/>
  <c r="I105" i="6"/>
  <c r="I104" i="6"/>
  <c r="I103" i="6"/>
  <c r="I102" i="6"/>
  <c r="I101" i="6"/>
  <c r="AD100" i="6"/>
  <c r="I100" i="6"/>
  <c r="I97" i="6"/>
  <c r="I96" i="6"/>
  <c r="I95" i="6"/>
  <c r="I94" i="6"/>
  <c r="I93" i="6"/>
  <c r="I92" i="6"/>
  <c r="AD91" i="6"/>
  <c r="I91" i="6"/>
  <c r="I88" i="6"/>
  <c r="I87" i="6"/>
  <c r="I86" i="6"/>
  <c r="I85" i="6"/>
  <c r="I84" i="6"/>
  <c r="I83" i="6"/>
  <c r="I82" i="6"/>
  <c r="I81" i="6"/>
  <c r="AD80" i="6"/>
  <c r="I80" i="6"/>
  <c r="H76" i="6"/>
  <c r="AD70" i="6"/>
  <c r="AD61" i="6"/>
  <c r="AD60" i="6"/>
  <c r="AD50" i="6"/>
  <c r="AD41" i="6"/>
  <c r="AD30" i="6"/>
  <c r="AD22" i="6"/>
  <c r="AD14" i="6"/>
  <c r="AD7" i="6"/>
  <c r="AD5" i="6"/>
  <c r="AD4" i="6"/>
  <c r="AV6" i="5" l="1"/>
  <c r="AW6" i="5" s="1"/>
  <c r="AV24" i="5"/>
  <c r="AW24" i="5" s="1"/>
  <c r="AV19" i="5"/>
  <c r="AW19" i="5" s="1"/>
  <c r="AV7" i="5"/>
  <c r="AW7" i="5" s="1"/>
  <c r="AV12" i="5"/>
  <c r="AW12" i="5" s="1"/>
  <c r="AV18" i="5"/>
  <c r="BC18" i="5" s="1"/>
  <c r="AV2" i="5"/>
  <c r="AW2" i="5" s="1"/>
  <c r="AV21" i="5"/>
  <c r="AW21" i="5" s="1"/>
  <c r="AV13" i="5"/>
  <c r="AV22" i="5"/>
  <c r="AW22" i="5" s="1"/>
  <c r="AV14" i="5"/>
  <c r="AW14" i="5" s="1"/>
  <c r="AV23" i="5"/>
  <c r="BC23" i="5" s="1"/>
  <c r="AV8" i="5"/>
  <c r="AW8" i="5" s="1"/>
  <c r="AV4" i="5"/>
  <c r="AW4" i="5" s="1"/>
  <c r="AV20" i="5"/>
  <c r="BC20" i="5" s="1"/>
  <c r="AV27" i="5"/>
  <c r="AW27" i="5" s="1"/>
  <c r="AV16" i="5"/>
  <c r="AW16" i="5" s="1"/>
  <c r="AV9" i="5"/>
  <c r="BC9" i="5" s="1"/>
  <c r="AV3" i="5"/>
  <c r="AW3" i="5" s="1"/>
  <c r="AV28" i="5"/>
  <c r="AW28" i="5" s="1"/>
  <c r="AV25" i="5"/>
  <c r="AW25" i="5" s="1"/>
  <c r="AV15" i="5"/>
  <c r="BC15" i="5" s="1"/>
  <c r="AV17" i="5"/>
  <c r="AW17" i="5" s="1"/>
  <c r="AV26" i="5"/>
  <c r="BC26" i="5" s="1"/>
  <c r="AV10" i="5"/>
  <c r="AW10" i="5" s="1"/>
  <c r="AV11" i="5"/>
  <c r="AW11" i="5" s="1"/>
  <c r="AV5" i="5"/>
  <c r="BC19" i="5" l="1"/>
  <c r="BC6" i="5"/>
  <c r="BC24" i="5"/>
  <c r="BC12" i="5"/>
  <c r="BC11" i="5"/>
  <c r="BC7" i="5"/>
  <c r="BC22" i="5"/>
  <c r="AW9" i="5"/>
  <c r="AW20" i="5"/>
  <c r="AW15" i="5"/>
  <c r="BC21" i="5"/>
  <c r="AW18" i="5"/>
  <c r="BC14" i="5"/>
  <c r="BC2" i="5"/>
  <c r="AW23" i="5"/>
  <c r="BC8" i="5"/>
  <c r="BC4" i="5"/>
  <c r="BC28" i="5"/>
  <c r="BC25" i="5"/>
  <c r="BC27" i="5"/>
  <c r="BC3" i="5"/>
  <c r="BC16" i="5"/>
  <c r="AW13" i="5"/>
  <c r="BC13" i="5"/>
  <c r="BC17" i="5"/>
  <c r="AW26" i="5"/>
  <c r="BC10" i="5"/>
  <c r="BC5" i="5"/>
  <c r="AW5" i="5"/>
  <c r="D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74B41AD8-966E-49A8-BF73-0B53DAA56E6B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C043D4C8-FCB7-4607-BE66-2868244E7BF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7" authorId="0" shapeId="0" xr:uid="{E4E3FCD8-3928-4E2C-B7CA-1B84EFD122D3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P4" authorId="0" shapeId="0" xr:uid="{C9A134B2-DE60-4B04-B53F-07CF21C0930C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 xr:uid="{14412801-859E-40FD-8076-575883467374}">
      <text>
        <r>
          <rPr>
            <sz val="11"/>
            <rFont val="Calibri"/>
            <family val="2"/>
          </rPr>
          <t>[JLA Domestic Price]*[Royalty %]</t>
        </r>
      </text>
    </comment>
    <comment ref="AT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AU1" authorId="0" shapeId="0" xr:uid="{FCAB81CF-7261-4193-A11A-72772B7B6ACE}">
      <text>
        <r>
          <rPr>
            <sz val="11"/>
            <rFont val="Calibri"/>
            <family val="2"/>
          </rPr>
          <t>[DA $]+[Royalty $]+[Other Load $]</t>
        </r>
      </text>
    </comment>
    <comment ref="AV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EFC6AD93-68A8-4EC3-A92D-B7995915D0E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1" authorId="0" shapeId="0" xr:uid="{C4A13C34-6239-4C8D-927C-3C5AAE5E08B8}">
      <text>
        <r>
          <rPr>
            <sz val="11"/>
            <rFont val="Calibri"/>
            <family val="2"/>
          </rPr>
          <t>[LDP Cost with Load $]*[MOQ]</t>
        </r>
      </text>
    </comment>
    <comment ref="BD1" authorId="0" shapeId="0" xr:uid="{1E8D4F13-1A5F-43E5-8523-73D55DB938E2}">
      <text>
        <r>
          <rPr>
            <sz val="11"/>
            <rFont val="Calibri"/>
            <family val="2"/>
          </rPr>
          <t>[JLA Domestic Price]*[MOQ]</t>
        </r>
      </text>
    </comment>
    <comment ref="BE1" authorId="0" shapeId="0" xr:uid="{B49F44F6-C5DC-410F-89ED-D2A91BD5E8A1}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<sst xmlns="http://schemas.openxmlformats.org/spreadsheetml/2006/main" count="3564" uniqueCount="1068">
  <si>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</si>
  <si>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</si>
  <si>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</si>
  <si>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</si>
  <si>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</si>
  <si>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</si>
  <si>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</si>
  <si>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</si>
  <si>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</si>
  <si>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</si>
  <si>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</si>
  <si>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</si>
  <si>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</si>
  <si>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</si>
  <si>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</si>
  <si>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</si>
  <si>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</si>
  <si>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</si>
  <si>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</si>
  <si>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</si>
  <si>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</si>
  <si>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</si>
  <si>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</si>
  <si>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</si>
  <si>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</si>
  <si>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</si>
  <si>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</si>
  <si>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</si>
  <si>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</si>
  <si>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</si>
  <si>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</si>
  <si>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</si>
  <si>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</si>
  <si>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</si>
  <si>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</si>
  <si>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</si>
  <si>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</si>
  <si>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</si>
  <si>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</si>
  <si>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</si>
  <si>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</si>
  <si>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</si>
  <si>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</si>
  <si>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</si>
  <si>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</si>
  <si>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</si>
  <si>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</si>
  <si>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</si>
  <si>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</si>
  <si>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</si>
  <si>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</si>
  <si>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</si>
  <si>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</si>
  <si>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</si>
  <si>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</si>
  <si>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</si>
  <si>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</si>
  <si>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</si>
  <si>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</si>
  <si>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</si>
  <si>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</si>
  <si>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</si>
  <si>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</si>
  <si>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</si>
  <si>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</si>
  <si>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mm/dd/yyyy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</si>
  <si>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</si>
  <si>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</si>
  <si>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</si>
  <si>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</si>
  <si>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</si>
  <si>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</si>
  <si>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</si>
  <si>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</si>
  <si>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</si>
  <si>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</si>
  <si>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</si>
  <si>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</si>
  <si>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</si>
  <si>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</si>
  <si>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</si>
  <si>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Amazon Fulfillment Services (Domestic)</t>
  </si>
  <si>
    <t>Beall's Outlet Stores, Inc.</t>
  </si>
  <si>
    <t>Burlington Coat Factory</t>
  </si>
  <si>
    <t>Dillard's Inc.</t>
  </si>
  <si>
    <t>DOLLAR GENERAL CORP. (DI)</t>
  </si>
  <si>
    <t>Fred Meyer Stores DI</t>
  </si>
  <si>
    <t>Giant Tiger Stores Ltd. (DI)</t>
  </si>
  <si>
    <t>Homegoods (POE)</t>
  </si>
  <si>
    <t>JLA Home</t>
  </si>
  <si>
    <t>Kohl's</t>
  </si>
  <si>
    <t>Kohl's (POE)</t>
  </si>
  <si>
    <t>Linen Chest</t>
  </si>
  <si>
    <t>Macy's CFC</t>
  </si>
  <si>
    <t>Macy's Home MMG</t>
  </si>
  <si>
    <t>Macy's Home Store</t>
  </si>
  <si>
    <t>Macy's.com</t>
  </si>
  <si>
    <t>Ross Stores, Inc.</t>
  </si>
  <si>
    <t>TAR HEEL (FAMILY DOLL-DI)</t>
  </si>
  <si>
    <t>Target Stores Import</t>
  </si>
  <si>
    <t>Wal-Mart Canada Corp. (DI)</t>
  </si>
  <si>
    <t>China</t>
  </si>
  <si>
    <t>India</t>
  </si>
  <si>
    <t>Pakistan</t>
  </si>
  <si>
    <t>SHOWER CURTAIN(70)</t>
  </si>
  <si>
    <t>ASSORTMENT(90)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</si>
  <si>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</si>
  <si>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</si>
  <si>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</si>
  <si>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</si>
  <si>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</si>
  <si>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</si>
  <si>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</si>
  <si>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Beall's</t>
  </si>
  <si>
    <t xml:space="preserve">Dillard's </t>
  </si>
  <si>
    <t>Dollar General</t>
  </si>
  <si>
    <t>Family Dollar</t>
  </si>
  <si>
    <t>Fred Meyer</t>
  </si>
  <si>
    <t>Giant Tiger</t>
  </si>
  <si>
    <t>Homegoods</t>
  </si>
  <si>
    <t>Macy's</t>
  </si>
  <si>
    <t>Natori</t>
  </si>
  <si>
    <t>AMAZON</t>
  </si>
  <si>
    <t>Target</t>
  </si>
  <si>
    <t>Ross</t>
  </si>
  <si>
    <t>Customer Code</t>
  </si>
  <si>
    <t>Customer Name</t>
  </si>
  <si>
    <t>ALDIDI</t>
  </si>
  <si>
    <t>Amazon</t>
  </si>
  <si>
    <t>BEALLS</t>
  </si>
  <si>
    <t>BLTNCOAT</t>
  </si>
  <si>
    <t>DLS</t>
  </si>
  <si>
    <t>DOLGEN-DI</t>
  </si>
  <si>
    <t>FREDMEYERDI</t>
  </si>
  <si>
    <t>GIANTTIGERDI</t>
  </si>
  <si>
    <t>HGPOE</t>
  </si>
  <si>
    <t>JLA</t>
  </si>
  <si>
    <t>KOHL</t>
  </si>
  <si>
    <t>KOHLPOE</t>
  </si>
  <si>
    <t>LINENCHEST</t>
  </si>
  <si>
    <t>MACY04</t>
  </si>
  <si>
    <t>MACY03</t>
  </si>
  <si>
    <t>MACY01</t>
  </si>
  <si>
    <t>MACY02</t>
  </si>
  <si>
    <t>ROSSPOE</t>
  </si>
  <si>
    <t>Sleep Number</t>
  </si>
  <si>
    <t>TARHEEL</t>
  </si>
  <si>
    <t>TGT1138719</t>
  </si>
  <si>
    <t>WALMART CANADA</t>
  </si>
  <si>
    <t>Walmart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</si>
  <si>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</si>
  <si>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</si>
  <si>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</si>
  <si>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</si>
  <si>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</si>
  <si>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</si>
  <si>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</si>
  <si>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</si>
  <si>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</si>
  <si>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</si>
  <si>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</si>
  <si>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</si>
  <si>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</si>
  <si>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</si>
  <si>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</si>
  <si>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</si>
  <si>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</si>
  <si>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</si>
  <si>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</si>
  <si>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</si>
  <si>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</si>
  <si>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</si>
  <si>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</si>
  <si>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</si>
  <si>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</si>
  <si>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</si>
  <si>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</si>
  <si>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</si>
  <si>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</si>
  <si>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</si>
  <si>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</si>
  <si>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</si>
  <si>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</si>
  <si>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</si>
  <si>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</si>
  <si>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</si>
  <si>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</si>
  <si>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</si>
  <si>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</si>
  <si>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</si>
  <si>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</si>
  <si>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</si>
  <si>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</si>
  <si>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</si>
  <si>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</si>
  <si>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</si>
  <si>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</si>
  <si>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</si>
  <si>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</si>
  <si>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</si>
  <si>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</si>
  <si>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</si>
  <si>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</si>
  <si>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</si>
  <si>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</si>
  <si>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</si>
  <si>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</si>
  <si>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</si>
  <si>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</si>
  <si>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</si>
  <si>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</si>
  <si>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</si>
  <si>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</si>
  <si>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</si>
  <si>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</si>
  <si>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</si>
  <si>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</si>
  <si>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</si>
  <si>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</si>
  <si>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</si>
  <si>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</si>
  <si>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</si>
  <si>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</si>
  <si>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</si>
  <si>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</si>
  <si>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</si>
  <si>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</si>
  <si>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</si>
  <si>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</si>
  <si>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</si>
  <si>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</si>
  <si>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</si>
  <si>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</si>
  <si>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</si>
  <si>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</si>
  <si>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</si>
  <si>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</si>
  <si>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</si>
  <si>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</si>
  <si>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</si>
  <si>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</si>
  <si>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</si>
  <si>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</si>
  <si>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</si>
  <si>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</si>
  <si>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</si>
  <si>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</si>
  <si>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</si>
  <si>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</si>
  <si>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</si>
  <si>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</si>
  <si>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</si>
  <si>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</si>
  <si>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</si>
  <si>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</si>
  <si>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</si>
  <si>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</si>
  <si>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</si>
  <si>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</si>
  <si>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</si>
  <si>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</si>
  <si>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</si>
  <si>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</si>
  <si>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</si>
  <si>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</si>
  <si>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</si>
  <si>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</si>
  <si>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</si>
  <si>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</si>
  <si>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</si>
  <si>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</si>
  <si>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</si>
  <si>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</si>
  <si>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</si>
  <si>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</si>
  <si>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</si>
  <si>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</si>
  <si>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</si>
  <si>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</si>
  <si>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</si>
  <si>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</si>
  <si>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</si>
  <si>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</si>
  <si>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</si>
  <si>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</si>
  <si>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</si>
  <si>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</si>
  <si>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</si>
  <si>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</si>
  <si>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</si>
  <si>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</si>
  <si>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</si>
  <si>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</si>
  <si>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</si>
  <si>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</si>
  <si>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</si>
  <si>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</si>
  <si>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</si>
  <si>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</si>
  <si>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</si>
  <si>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</si>
  <si>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</si>
  <si>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</si>
  <si>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</si>
  <si>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</si>
  <si>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</si>
  <si>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</si>
  <si>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</si>
  <si>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</si>
  <si>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</si>
  <si>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</si>
  <si>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</si>
  <si>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</si>
  <si>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</si>
  <si>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</si>
  <si>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</si>
  <si>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</si>
  <si>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</si>
  <si>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</si>
  <si>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</si>
  <si>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</si>
  <si>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</si>
  <si>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</si>
  <si>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</si>
  <si>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</si>
  <si>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</si>
  <si>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</si>
  <si>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</si>
  <si>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</si>
  <si>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</si>
  <si>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</si>
  <si>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</si>
  <si>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</si>
  <si>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</si>
  <si>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</si>
  <si>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</si>
  <si>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</si>
  <si>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</si>
  <si>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</si>
  <si>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</si>
  <si>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</si>
  <si>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</si>
  <si>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</si>
  <si>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</si>
  <si>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</si>
  <si>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</si>
  <si>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</si>
  <si>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</si>
  <si>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</si>
  <si>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</si>
  <si>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</si>
  <si>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</si>
  <si>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</si>
  <si>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</si>
  <si>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</si>
  <si>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</si>
  <si>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</si>
  <si>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</si>
  <si>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</si>
  <si>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</si>
  <si>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</si>
  <si>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</si>
  <si>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</si>
  <si>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</si>
  <si>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</si>
  <si>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</si>
  <si>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</si>
  <si>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</si>
  <si>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</si>
  <si>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</si>
  <si>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</si>
  <si>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</si>
  <si>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</si>
  <si>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</si>
  <si>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</si>
  <si>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</si>
  <si>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</si>
  <si>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</si>
  <si>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</si>
  <si>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</si>
  <si>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</si>
  <si>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</si>
  <si>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</si>
  <si>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</si>
  <si>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</si>
  <si>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</si>
  <si>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</si>
  <si>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</si>
  <si>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</si>
  <si>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</si>
  <si>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</si>
  <si>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</si>
  <si>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</si>
  <si>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</si>
  <si>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</si>
  <si>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</si>
  <si>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</si>
  <si>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</si>
  <si>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</si>
  <si>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</si>
  <si>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</si>
  <si>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</si>
  <si>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</si>
  <si>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</si>
  <si>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</si>
  <si>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</si>
  <si>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</si>
  <si>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</si>
  <si>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</si>
  <si>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</si>
  <si>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</si>
  <si>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</si>
  <si>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</si>
  <si>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</si>
  <si>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</si>
  <si>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</si>
  <si>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</si>
  <si>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</si>
  <si>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</si>
  <si>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</si>
  <si>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</si>
  <si>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</si>
  <si>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</si>
  <si>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</si>
  <si>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BOX-1</t>
  </si>
  <si>
    <t>BOX-2</t>
  </si>
  <si>
    <t>India Office</t>
  </si>
  <si>
    <t>One Central-1</t>
  </si>
  <si>
    <t>One Central-2</t>
  </si>
  <si>
    <t>Pakistan Office</t>
  </si>
  <si>
    <t>Project S-1</t>
  </si>
  <si>
    <t>Qingdao Office</t>
  </si>
  <si>
    <t>KOHINOOR TEXTILE MILLS LTD.</t>
  </si>
  <si>
    <t>MK SONS (PVT) LTD</t>
  </si>
  <si>
    <t>Liberty Mills Limited</t>
  </si>
  <si>
    <t>PAN OVERSEAS</t>
  </si>
  <si>
    <t>GUL AHMED TEXTILES</t>
  </si>
  <si>
    <t>ORIENT TEXTILE MILLS LTD.</t>
  </si>
  <si>
    <t>VISTA FURNISHING LIMITED</t>
  </si>
  <si>
    <t>Program Size</t>
  </si>
  <si>
    <t>Winter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</si>
  <si>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</si>
  <si>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</si>
  <si>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</si>
  <si>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</si>
  <si>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</si>
  <si>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</si>
  <si>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</si>
  <si>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</si>
  <si>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</si>
  <si>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</si>
  <si>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</si>
  <si>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</si>
  <si>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</si>
  <si>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</si>
  <si>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</si>
  <si>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</si>
  <si>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</si>
  <si>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</si>
  <si>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</si>
  <si>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</si>
  <si>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</si>
  <si>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</si>
  <si>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</si>
  <si>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</si>
  <si>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</si>
  <si>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</si>
  <si>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</si>
  <si>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</si>
  <si>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</si>
  <si>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</si>
  <si>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</si>
  <si>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</si>
  <si>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</si>
  <si>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</si>
  <si>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</si>
  <si>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</si>
  <si>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</si>
  <si>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</si>
  <si>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</si>
  <si>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</si>
  <si>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</si>
  <si>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</si>
  <si>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</si>
  <si>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</si>
  <si>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</si>
  <si>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</si>
  <si>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</si>
  <si>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</si>
  <si>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</si>
  <si>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</si>
  <si>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</si>
  <si>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</si>
  <si>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</si>
  <si>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</si>
  <si>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</si>
  <si>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</si>
  <si>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</si>
  <si>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KRC</t>
  </si>
  <si>
    <t>CHA</t>
  </si>
  <si>
    <t>Departure Port</t>
  </si>
  <si>
    <t>Karachi,Pakistan</t>
  </si>
  <si>
    <t>Mumbai,India</t>
  </si>
  <si>
    <t>Mundra, India</t>
  </si>
  <si>
    <t>Nhava Sheva,India</t>
  </si>
  <si>
    <t>Ningbo,China</t>
  </si>
  <si>
    <t>Qingdao,China</t>
  </si>
  <si>
    <t>Shanghai,China</t>
  </si>
  <si>
    <t>NBO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</si>
  <si>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</si>
  <si>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</si>
  <si>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</si>
  <si>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</si>
  <si>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</si>
  <si>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</si>
  <si>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</si>
  <si>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</si>
  <si>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</si>
  <si>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</si>
  <si>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</si>
  <si>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HOMEGOODS</t>
  </si>
  <si>
    <t>Homegoods Inc.</t>
  </si>
  <si>
    <t>KOHLEFC</t>
  </si>
  <si>
    <t>Kohl's Ecom Fulfillment</t>
  </si>
  <si>
    <t>TK MAXX</t>
  </si>
  <si>
    <t>TKMaxx</t>
  </si>
  <si>
    <t>TK Maxx</t>
  </si>
  <si>
    <t>WALMARTMEX</t>
  </si>
  <si>
    <t>Wal-Mart Mexico</t>
  </si>
  <si>
    <t>STAR</t>
  </si>
  <si>
    <t>STAR-1</t>
  </si>
  <si>
    <t>STAR-2</t>
  </si>
  <si>
    <t>MUD</t>
  </si>
  <si>
    <t>MUM</t>
  </si>
  <si>
    <t>YAT</t>
  </si>
  <si>
    <t>Bath</t>
  </si>
  <si>
    <t>BATH RUG(72)</t>
  </si>
  <si>
    <t>FASHION TOWEL(75)</t>
  </si>
  <si>
    <t>BATH ACCESSORIES(71)</t>
  </si>
  <si>
    <t>BATH TOWEL(73)</t>
  </si>
  <si>
    <t>BATH SET(77)</t>
  </si>
  <si>
    <t>BATH HARDWARE(76)</t>
  </si>
  <si>
    <t>BEACH TOWEL(74)</t>
  </si>
  <si>
    <t>Assortment</t>
  </si>
  <si>
    <t>Bath Accessories</t>
  </si>
  <si>
    <t>Bath Hardware</t>
  </si>
  <si>
    <t>Bath Rug</t>
  </si>
  <si>
    <t>Bath Set</t>
  </si>
  <si>
    <t>Bath Towel</t>
  </si>
  <si>
    <t>Beach Towel</t>
  </si>
  <si>
    <t>Fashion Towel</t>
  </si>
  <si>
    <t>Shower Curtain</t>
  </si>
  <si>
    <t>Ho Chi Minh,Vietnam</t>
  </si>
  <si>
    <t>Lzmir, Turkey</t>
  </si>
  <si>
    <t>Yantian,China</t>
  </si>
  <si>
    <t>2025 BATH Domestic</t>
  </si>
  <si>
    <t>Johanna Qin</t>
  </si>
  <si>
    <t>Jennifer Tung</t>
  </si>
  <si>
    <t>AFROZE TEXTILE INDUSTRIES (PRIVATE) LTD</t>
  </si>
  <si>
    <t>AL KARAM TOWEL INDUSTRIES PVT. LTD.</t>
  </si>
  <si>
    <t>ALOK INDUSTRIES LTD.</t>
  </si>
  <si>
    <t>ARSHAD CORPORATION (PVT) LIMITED.</t>
  </si>
  <si>
    <t>BARI TEXTILE MILLS (PVT) LTD</t>
  </si>
  <si>
    <t>CALFVOI VIET NAM COMPANY LIMITED</t>
  </si>
  <si>
    <t>CHENAB LIMITED</t>
  </si>
  <si>
    <t>COTTON EMPIRE (PVT.) LTD.</t>
  </si>
  <si>
    <t>DENIZLI RATEKS TEKSTİL SAN. VE TIC. A.S.</t>
  </si>
  <si>
    <t>FAZE THREE LTD.</t>
  </si>
  <si>
    <t>HANDFAB HOME</t>
  </si>
  <si>
    <t>KAPOOR INDUSTRIES LTD.</t>
  </si>
  <si>
    <t>KRUSHNA COTEX PVT. LTD.</t>
  </si>
  <si>
    <t>M.Y. BARI MILLS PVT. LTD.</t>
  </si>
  <si>
    <t>M/S MEENU CREATION LLP</t>
  </si>
  <si>
    <t>MAGNA PROCESSING INDUSTRIES (PVT) LTD</t>
  </si>
  <si>
    <t>MAHEEN TEXTILE MILLS (PVT) LTD.</t>
  </si>
  <si>
    <t>MITTAL CREATIONS INDIA</t>
  </si>
  <si>
    <t>SARA TEXTILES LTD</t>
  </si>
  <si>
    <t>SHARDA EXPORTS</t>
  </si>
  <si>
    <t>T.C. TERRYTEX LTD.</t>
  </si>
  <si>
    <t>Trident Limited</t>
  </si>
  <si>
    <t>VANSH CREATION</t>
  </si>
  <si>
    <t>VARDHMAN CREATIONS PVT. LTD.</t>
  </si>
  <si>
    <t>WEAVERS INDIA</t>
  </si>
  <si>
    <t>YUNUS</t>
  </si>
  <si>
    <t>东台兴捷亚</t>
  </si>
  <si>
    <t>东莞市德鸿家居</t>
  </si>
  <si>
    <t>东莞智欣</t>
  </si>
  <si>
    <t>东莞杰益</t>
  </si>
  <si>
    <t>东莞觉恒</t>
  </si>
  <si>
    <t>丹阳俊祥</t>
  </si>
  <si>
    <t>仙居馨乐股份</t>
  </si>
  <si>
    <t>佛山三水佛莱雅</t>
  </si>
  <si>
    <t>南京新锐麒</t>
  </si>
  <si>
    <t>南京海聆梦</t>
  </si>
  <si>
    <t>南昌瑞杰</t>
  </si>
  <si>
    <t>南通佳果</t>
  </si>
  <si>
    <t>南通布蓝尼</t>
  </si>
  <si>
    <t>南通泽洲</t>
  </si>
  <si>
    <t>厦门特辉</t>
  </si>
  <si>
    <t>如皋佳丽</t>
  </si>
  <si>
    <t>孚日集团股份有限公司</t>
  </si>
  <si>
    <t>宁波中天</t>
  </si>
  <si>
    <t>宁波朗维</t>
  </si>
  <si>
    <t>宁波莱米纳</t>
  </si>
  <si>
    <t>安吉欧义</t>
  </si>
  <si>
    <t>山东超越</t>
  </si>
  <si>
    <t>惠州锋业</t>
  </si>
  <si>
    <t>扬州百思德</t>
  </si>
  <si>
    <t>无锡翊宸</t>
  </si>
  <si>
    <t>武义悠乐</t>
  </si>
  <si>
    <t>江苏凯瑞家纺科技</t>
  </si>
  <si>
    <t>江苏怡天时</t>
  </si>
  <si>
    <t>浙江凯瑞特</t>
  </si>
  <si>
    <t>浙江盖亚</t>
  </si>
  <si>
    <t>海聆梦家居(SCM)</t>
  </si>
  <si>
    <t>淄博冠森</t>
  </si>
  <si>
    <t>淄博凯文海特</t>
  </si>
  <si>
    <t>淄博宜臣</t>
  </si>
  <si>
    <t>淄博新品</t>
  </si>
  <si>
    <t>温州玛雅</t>
  </si>
  <si>
    <t>潮州庆发</t>
  </si>
  <si>
    <t>潮州成望</t>
  </si>
  <si>
    <t>烟台北方</t>
  </si>
  <si>
    <t>瞿氏家纺</t>
  </si>
  <si>
    <t>福建嘉顺</t>
  </si>
  <si>
    <t>绍兴均瑞</t>
  </si>
  <si>
    <t>绍兴绚绮</t>
  </si>
  <si>
    <t>苏州多来运</t>
  </si>
  <si>
    <t>苏州瑞翔</t>
  </si>
  <si>
    <t>裕源陶瓷制作厂</t>
  </si>
  <si>
    <t>雅士缘纺织</t>
  </si>
  <si>
    <t>青岛三多锦</t>
  </si>
  <si>
    <t>青岛宝璐家用</t>
  </si>
  <si>
    <t>青岛瑞联</t>
  </si>
  <si>
    <t>青岛盛和锦</t>
  </si>
  <si>
    <t>青岛羽翎珊</t>
  </si>
  <si>
    <t>青岛联合志诚</t>
  </si>
  <si>
    <t>青岛舒泰隆</t>
  </si>
  <si>
    <t>青岛金泰</t>
  </si>
  <si>
    <t>Super Big: ≥ 250K</t>
  </si>
  <si>
    <t>Big: 150K - 250K</t>
  </si>
  <si>
    <t>Medium: 100K - 150K</t>
  </si>
  <si>
    <t>Small: &lt; 100K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</si>
  <si>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</si>
  <si>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</si>
  <si>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</si>
  <si>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</si>
  <si>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</si>
  <si>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</si>
  <si>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</si>
  <si>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</si>
  <si>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</si>
  <si>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</si>
  <si>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</si>
  <si>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</si>
  <si>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</si>
  <si>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</si>
  <si>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Joseph Sadony</t>
  </si>
  <si>
    <t>Vietnam</t>
  </si>
  <si>
    <t>Turkey</t>
  </si>
  <si>
    <t>Required</t>
  </si>
  <si>
    <t>Cost</t>
  </si>
  <si>
    <t>Freight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</si>
  <si>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</si>
  <si>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</si>
  <si>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</si>
  <si>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</si>
  <si>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</si>
  <si>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</si>
  <si>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</si>
  <si>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</si>
  <si>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</si>
  <si>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</si>
  <si>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</si>
  <si>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</si>
  <si>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</si>
  <si>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</si>
  <si>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</si>
  <si>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</si>
  <si>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</si>
  <si>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</si>
  <si>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</si>
  <si>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</si>
  <si>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</si>
  <si>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</si>
  <si>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</si>
  <si>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</si>
  <si>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</si>
  <si>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</si>
  <si>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</si>
  <si>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</si>
  <si>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</si>
  <si>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</si>
  <si>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</si>
  <si>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</si>
  <si>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</si>
  <si>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</si>
  <si>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</si>
  <si>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</si>
  <si>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 xml:space="preserve">Carrera </t>
  </si>
  <si>
    <t>8424.89.9000</t>
  </si>
  <si>
    <t>Packaging</t>
  </si>
  <si>
    <t>Master Carton L (cm)</t>
  </si>
  <si>
    <t>Master Carton W (cm)</t>
  </si>
  <si>
    <t>Master Carton H (cm)</t>
  </si>
  <si>
    <t>Master Carton</t>
  </si>
  <si>
    <t>Individual Carton</t>
  </si>
  <si>
    <t>Master Carton Weight (kg)</t>
  </si>
  <si>
    <t>Container Volume</t>
  </si>
  <si>
    <t>Master Carton CBM</t>
  </si>
  <si>
    <t>UCCPM Price / FOB Cost $</t>
  </si>
  <si>
    <t>JLA POE Price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</si>
  <si>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</si>
  <si>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</si>
  <si>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</si>
  <si>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</si>
  <si>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</si>
  <si>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</si>
  <si>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</si>
  <si>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</si>
  <si>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</si>
  <si>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2026 BATH POE</t>
  </si>
  <si>
    <t xml:space="preserve">                                                                                  2025 Bath POE Commitment Sheet</t>
  </si>
  <si>
    <t>Toothbrush holder</t>
  </si>
  <si>
    <t>Tumbler</t>
  </si>
  <si>
    <t>Soap dish</t>
  </si>
  <si>
    <t>Tray</t>
  </si>
  <si>
    <t>Wastebasket</t>
  </si>
  <si>
    <t>4.25x2.36x4.45"</t>
  </si>
  <si>
    <t>3x3x4.45"</t>
  </si>
  <si>
    <t>5.5x3.94x1"</t>
  </si>
  <si>
    <t>5.9x3.07x3.94"</t>
  </si>
  <si>
    <t>8x8x10"</t>
  </si>
  <si>
    <t>MOQ</t>
  </si>
  <si>
    <t>Daisy Sun</t>
  </si>
  <si>
    <t>Joyce Shan</t>
  </si>
  <si>
    <t>Category (do not use)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</si>
  <si>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</si>
  <si>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</si>
  <si>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</si>
  <si>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</si>
  <si>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</si>
  <si>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2025 BATH JLA Ecomm</t>
  </si>
  <si>
    <t>2025 BATH POE</t>
  </si>
  <si>
    <t>2025 BATH Amazon 1P</t>
  </si>
  <si>
    <t>2025 BATH DI</t>
  </si>
  <si>
    <t>Material-Short</t>
  </si>
  <si>
    <t>ZPP (POE Shipments)</t>
  </si>
  <si>
    <t>Tina Qu</t>
  </si>
  <si>
    <t>Compressed/Knocked Down</t>
  </si>
  <si>
    <t>Additional Customer Price</t>
  </si>
  <si>
    <t>Additional Customer Item#</t>
  </si>
  <si>
    <t>Additional Customer</t>
  </si>
  <si>
    <t>Ship To Location 1</t>
  </si>
  <si>
    <t>Ship To Location 2</t>
  </si>
  <si>
    <t>FOB Cost $</t>
  </si>
  <si>
    <r>
      <rPr>
        <b/>
        <sz val="11"/>
        <rFont val="Calibri"/>
        <family val="2"/>
      </rPr>
      <t>FOB Cost $ 26.1.14</t>
    </r>
    <r>
      <rPr>
        <b/>
        <sz val="11"/>
        <rFont val="宋体"/>
        <family val="3"/>
        <charset val="134"/>
      </rPr>
      <t>出口退税更新价格</t>
    </r>
  </si>
  <si>
    <t>Vendor name</t>
  </si>
  <si>
    <t xml:space="preserve">Iridescent Glass </t>
  </si>
  <si>
    <t>Glass Taller lotion dispenser,plastic shiny golden color pump head</t>
  </si>
  <si>
    <t>Taller lotion dispenser,plastic shiny golden color pump head</t>
  </si>
  <si>
    <t>Glass</t>
  </si>
  <si>
    <t>3.1x3.1x7.6"</t>
  </si>
  <si>
    <t>Iridescent</t>
  </si>
  <si>
    <t>2 pcs/inner box,12pcs/master carton</t>
  </si>
  <si>
    <t>Aspire</t>
  </si>
  <si>
    <t>Glass Shorter lotion dispenser,plastic shiny golden color pump head</t>
  </si>
  <si>
    <t>Shorter lotion dispenser,plastic shiny golden color pump head</t>
  </si>
  <si>
    <t>3.9x3.9x5.5"(10x10x14cm)</t>
  </si>
  <si>
    <t>Glass Wave</t>
  </si>
  <si>
    <t>Glass Lotion dispenser,plastic chromed pump head</t>
  </si>
  <si>
    <t>Lotion dispenser,plastic chromed pump head</t>
  </si>
  <si>
    <t>2.8x2.8x8"(7.2x7.2x20.3cm)</t>
  </si>
  <si>
    <t>Blue</t>
  </si>
  <si>
    <t>2 pcs LP+1 pc TBH+1 pc TUM+1 pc SD+1pc CJ+1pc Tray,mixed into master carton</t>
  </si>
  <si>
    <t>No iridescent</t>
  </si>
  <si>
    <t>Glass Toothbrush Holder, chromed cover</t>
  </si>
  <si>
    <t>Toothbrush Holder, chromed cover</t>
  </si>
  <si>
    <t>2.9x2.9x4.2"(7.4x7.4x10.8cm)</t>
  </si>
  <si>
    <t>Glass Tumbler</t>
  </si>
  <si>
    <t>Glass Soap Dish</t>
  </si>
  <si>
    <t>Soap Dish</t>
  </si>
  <si>
    <t>4.7x4.7x0.9"</t>
  </si>
  <si>
    <t>Glass Cotton jar</t>
  </si>
  <si>
    <t>Cotton jar</t>
  </si>
  <si>
    <t>3.6x3.6x4"(9.2x9.2x10.4cm)</t>
  </si>
  <si>
    <t>Glass Tray</t>
  </si>
  <si>
    <t>10.5x5.9x10.7"</t>
  </si>
  <si>
    <t>Elise</t>
  </si>
  <si>
    <t>Glass Lotion Pump(w/plastic pump)-option A</t>
  </si>
  <si>
    <t>Glass Lotion Pump(w/plastic pump)</t>
  </si>
  <si>
    <r>
      <rPr>
        <sz val="11"/>
        <rFont val="Calibri"/>
        <family val="2"/>
      </rPr>
      <t xml:space="preserve">Glass </t>
    </r>
    <r>
      <rPr>
        <sz val="11"/>
        <color rgb="FFFF0000"/>
        <rFont val="Calibri"/>
        <family val="2"/>
      </rPr>
      <t>+decal</t>
    </r>
  </si>
  <si>
    <t>2.95x2.95x7.48"</t>
  </si>
  <si>
    <r>
      <rPr>
        <sz val="11"/>
        <rFont val="Calibri"/>
        <family val="2"/>
      </rPr>
      <t>2 pcs LP+1 pc TBH+1 pc TUM+1 pc SD+1pc CJ+1pc Tray 7pcs</t>
    </r>
    <r>
      <rPr>
        <sz val="11"/>
        <rFont val="微软雅黑"/>
        <family val="2"/>
        <charset val="134"/>
      </rPr>
      <t>混装入外箱</t>
    </r>
  </si>
  <si>
    <t>change decal with white printed backside</t>
  </si>
  <si>
    <t>N-SBHC</t>
  </si>
  <si>
    <t>Zibo Hicheon Homeware Corp.,Ltd</t>
  </si>
  <si>
    <r>
      <rPr>
        <sz val="11"/>
        <rFont val="Calibri"/>
        <family val="2"/>
      </rPr>
      <t>Glass Lotion Pump(w/plastic pump)</t>
    </r>
    <r>
      <rPr>
        <sz val="11"/>
        <color rgb="FFFF0000"/>
        <rFont val="Calibri"/>
        <family val="2"/>
      </rPr>
      <t>-option B</t>
    </r>
  </si>
  <si>
    <t>2.75x2.75x7.68"</t>
  </si>
  <si>
    <t>Glass Toothbrush holder</t>
  </si>
  <si>
    <t>3.15x3.15x4.13"</t>
  </si>
  <si>
    <t>3.03x3.03x4.13"</t>
  </si>
  <si>
    <t>Glass Soap dish</t>
  </si>
  <si>
    <t>5.75x3.74x1.18"</t>
  </si>
  <si>
    <t>Glass Cotton Jar</t>
  </si>
  <si>
    <t>4.13x4.13x6.3"</t>
  </si>
  <si>
    <t>Glass tray</t>
  </si>
  <si>
    <t>9.13x5.24x1.38"</t>
  </si>
  <si>
    <t>Noah</t>
  </si>
  <si>
    <t>Glass Lotion dispenser,plastic matte golden colour pump head</t>
  </si>
  <si>
    <t>Lotion dispenser,plastic matte golden colour pump head</t>
  </si>
  <si>
    <t>2.9x2.9x8.3"(7.5x7.5x21.3cm)</t>
  </si>
  <si>
    <t>Green</t>
  </si>
  <si>
    <t>2 pcs LP+1 pc TBH+1 pc TUM+1 pc SD+1pc CJ+1pc Tray+1pc 2 hole org,mixed into a master carton</t>
  </si>
  <si>
    <t>Glass Toothbrush Holder,  matte golden colour  iron cover</t>
  </si>
  <si>
    <t>Toothbrush Holder,  matte golden colour  iron cover</t>
  </si>
  <si>
    <t>3x3x4.1"(7.7x7.7x10.6cm)</t>
  </si>
  <si>
    <t>5.9x4.1x1"(15x10.6x2.6cm)</t>
  </si>
  <si>
    <t>Glass Cotton jar, matte golden colour  iron cover</t>
  </si>
  <si>
    <t>Cotton jar, matte golden colour  iron cover</t>
  </si>
  <si>
    <t>3.9x3.9x5.2"(9.9x9.9x13.2cm)</t>
  </si>
  <si>
    <t>9.8x5.5x1.2"(25.1x14x3.2cm)</t>
  </si>
  <si>
    <r>
      <rPr>
        <sz val="11"/>
        <rFont val="Calibri"/>
        <family val="2"/>
      </rPr>
      <t>Glass 2 hole organizer</t>
    </r>
    <r>
      <rPr>
        <sz val="11"/>
        <rFont val="宋体"/>
        <family val="3"/>
        <charset val="134"/>
      </rPr>
      <t>,</t>
    </r>
    <r>
      <rPr>
        <sz val="11"/>
        <rFont val="Calibri"/>
        <family val="2"/>
      </rPr>
      <t>matte golden colour  iron cover</t>
    </r>
  </si>
  <si>
    <t>2 hole organizer,matte golden colour  iron cover</t>
  </si>
  <si>
    <t>4.6x2.4x4.3"(11.8x6.3x11cm)</t>
  </si>
  <si>
    <t>Amber</t>
  </si>
  <si>
    <t>Resin Lotion Pump(w/stainless steel chrome pump)</t>
  </si>
  <si>
    <t>Resin+debossed/
painting,matte</t>
  </si>
  <si>
    <t>3x3x8.16"</t>
  </si>
  <si>
    <t>blue</t>
  </si>
  <si>
    <r>
      <rPr>
        <sz val="11"/>
        <rFont val="Calibri"/>
        <family val="2"/>
      </rPr>
      <t xml:space="preserve">2 pcs LP+1 pc TBH+1 pc TUM+1 pc SD+1pc CJ+1pc Tray +1pc 2org+ 1pc TC+1pc WB+1pc BB  </t>
    </r>
    <r>
      <rPr>
        <sz val="11"/>
        <color rgb="FFFF0000"/>
        <rFont val="Calibri"/>
        <family val="2"/>
      </rPr>
      <t>11pcs</t>
    </r>
    <r>
      <rPr>
        <sz val="11"/>
        <rFont val="宋体"/>
        <family val="3"/>
        <charset val="134"/>
      </rPr>
      <t>混装入外箱</t>
    </r>
  </si>
  <si>
    <t>S-DGJH</t>
  </si>
  <si>
    <t>Resin Toothbrush holder</t>
  </si>
  <si>
    <t>Resin Tumbler</t>
  </si>
  <si>
    <t>Resin Soap dish</t>
  </si>
  <si>
    <t>Resin Cotton jar</t>
  </si>
  <si>
    <t>3.94x3.94x4.72"</t>
  </si>
  <si>
    <t>Resin Tray</t>
  </si>
  <si>
    <t>10x5.5x1"</t>
  </si>
  <si>
    <t>Resin 2 hole organizer</t>
  </si>
  <si>
    <t>Resin Tissue cover</t>
  </si>
  <si>
    <t>5.75x5.75x5.9"</t>
  </si>
  <si>
    <t>Resin Wastebasket</t>
  </si>
  <si>
    <r>
      <rPr>
        <sz val="11"/>
        <rFont val="Calibri"/>
        <family val="2"/>
      </rPr>
      <t>Resin Toilet Brush-</t>
    </r>
    <r>
      <rPr>
        <sz val="11"/>
        <rFont val="宋体"/>
        <family val="3"/>
        <charset val="134"/>
      </rPr>
      <t>盖片</t>
    </r>
    <r>
      <rPr>
        <sz val="11"/>
        <rFont val="Calibri"/>
        <family val="2"/>
      </rPr>
      <t>1mm</t>
    </r>
  </si>
  <si>
    <t>Resin Toilet Brush</t>
  </si>
  <si>
    <t>3.86x3.86x14.7"</t>
  </si>
  <si>
    <t>Angelica</t>
  </si>
  <si>
    <t>ceramic Lotion Pump(w/stainless pump)</t>
  </si>
  <si>
    <t>Lotion Pump(w/stainless pump)</t>
  </si>
  <si>
    <r>
      <rPr>
        <sz val="11"/>
        <rFont val="Calibri"/>
        <family val="2"/>
      </rPr>
      <t xml:space="preserve">stoneware, </t>
    </r>
    <r>
      <rPr>
        <sz val="11"/>
        <rFont val="宋体"/>
        <family val="3"/>
        <charset val="134"/>
      </rPr>
      <t>手工拉丝</t>
    </r>
    <r>
      <rPr>
        <sz val="11"/>
        <rFont val="Calibri"/>
        <family val="2"/>
      </rPr>
      <t>+</t>
    </r>
    <r>
      <rPr>
        <sz val="11"/>
        <rFont val="宋体"/>
        <family val="3"/>
        <charset val="134"/>
      </rPr>
      <t>氧化釉</t>
    </r>
  </si>
  <si>
    <t>3.45x3x8</t>
  </si>
  <si>
    <r>
      <rPr>
        <sz val="11"/>
        <rFont val="Calibri"/>
        <family val="2"/>
      </rPr>
      <t>2 pcs LP+1 pc TBH+1 pc TUM+1 pc SD+1pc CJ+1pc Tray+1pc TC+1pc WB</t>
    </r>
    <r>
      <rPr>
        <sz val="11"/>
        <rFont val="宋体"/>
        <family val="3"/>
        <charset val="134"/>
      </rPr>
      <t>混装入外箱</t>
    </r>
  </si>
  <si>
    <t>china</t>
  </si>
  <si>
    <t>S-CZCW</t>
  </si>
  <si>
    <t>ceramic Toothbrush holder</t>
  </si>
  <si>
    <t>4.33x2.7x4.33</t>
  </si>
  <si>
    <t>ceramic Tumbler</t>
  </si>
  <si>
    <t xml:space="preserve"> Tumbler</t>
  </si>
  <si>
    <t>3.45x3x4.33</t>
  </si>
  <si>
    <t>ceramic Soap dish</t>
  </si>
  <si>
    <t>5.38x3.9x1</t>
  </si>
  <si>
    <t>ceramic Tray</t>
  </si>
  <si>
    <t>9.5x5.5x1</t>
  </si>
  <si>
    <t>ceramic Cotton jar</t>
  </si>
  <si>
    <t>4x3.5x4.75</t>
  </si>
  <si>
    <t>ceramic Tissue cover</t>
  </si>
  <si>
    <t>Tissue cover</t>
  </si>
  <si>
    <t>6x6x5.9</t>
  </si>
  <si>
    <t>ceramic Wastebasket</t>
  </si>
  <si>
    <t>8x8x10</t>
  </si>
  <si>
    <t xml:space="preserve">Clearwater
</t>
  </si>
  <si>
    <t>Resin Lotion Pump(w/stainless pump)</t>
  </si>
  <si>
    <t>Lotion Pump(w/soft touch stainless  pump)</t>
  </si>
  <si>
    <t xml:space="preserve">Resin  sand </t>
  </si>
  <si>
    <t>3.1x3.1x8.2"</t>
  </si>
  <si>
    <t>White marble</t>
  </si>
  <si>
    <r>
      <rPr>
        <sz val="11"/>
        <rFont val="Calibri"/>
        <family val="2"/>
      </rPr>
      <t>2 pcs LP+1 pc TBH+1 pc TUM+1 pc SD+1pc CJ+1pc Tray+ 1pc WB+1pc BB+1pc Towel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镜子和毛巾束入保利龙装一个内盒</t>
    </r>
  </si>
  <si>
    <t>S-DGJY</t>
  </si>
  <si>
    <r>
      <rPr>
        <sz val="11"/>
        <rFont val="Calibri"/>
        <family val="2"/>
      </rPr>
      <t>Resin Toothbrush holder with</t>
    </r>
    <r>
      <rPr>
        <sz val="11"/>
        <color rgb="FFFF0000"/>
        <rFont val="Calibri"/>
        <family val="2"/>
      </rPr>
      <t xml:space="preserve"> chrome iron base</t>
    </r>
    <r>
      <rPr>
        <sz val="11"/>
        <rFont val="Calibri"/>
        <family val="2"/>
      </rPr>
      <t xml:space="preserve"> </t>
    </r>
  </si>
  <si>
    <t>4.35x2.6x4.35"</t>
  </si>
  <si>
    <t>Resin Tumbler with  chrome iron base</t>
  </si>
  <si>
    <t>3.1x3.1x4.35"</t>
  </si>
  <si>
    <r>
      <rPr>
        <sz val="11"/>
        <rFont val="Calibri"/>
        <family val="2"/>
      </rPr>
      <t xml:space="preserve">Resin Soap dish with  </t>
    </r>
    <r>
      <rPr>
        <sz val="11"/>
        <color rgb="FFFF0000"/>
        <rFont val="Calibri"/>
        <family val="2"/>
      </rPr>
      <t>chrome iron base</t>
    </r>
  </si>
  <si>
    <t>5.33x3.78x1.18"</t>
  </si>
  <si>
    <r>
      <rPr>
        <sz val="11"/>
        <rFont val="Calibri"/>
        <family val="2"/>
      </rPr>
      <t xml:space="preserve">Resin Tray with  </t>
    </r>
    <r>
      <rPr>
        <sz val="11"/>
        <color rgb="FFFF0000"/>
        <rFont val="Calibri"/>
        <family val="2"/>
      </rPr>
      <t>chrome iron base</t>
    </r>
  </si>
  <si>
    <t>10x5.5x1.1"</t>
  </si>
  <si>
    <t xml:space="preserve">Resin Tower holder  </t>
  </si>
  <si>
    <t>Tower Holder</t>
  </si>
  <si>
    <t>4x4x12"</t>
  </si>
  <si>
    <r>
      <rPr>
        <sz val="11"/>
        <rFont val="Calibri"/>
        <family val="2"/>
      </rPr>
      <t xml:space="preserve">Resin Brush holder with chrome </t>
    </r>
    <r>
      <rPr>
        <sz val="11"/>
        <color rgb="FFFF0000"/>
        <rFont val="Calibri"/>
        <family val="2"/>
      </rPr>
      <t>iron</t>
    </r>
    <r>
      <rPr>
        <sz val="11"/>
        <rFont val="Calibri"/>
        <family val="2"/>
      </rPr>
      <t xml:space="preserve"> handle and base -</t>
    </r>
    <r>
      <rPr>
        <sz val="11"/>
        <rFont val="宋体"/>
        <family val="3"/>
        <charset val="134"/>
      </rPr>
      <t>盖片</t>
    </r>
    <r>
      <rPr>
        <sz val="11"/>
        <rFont val="Calibri"/>
        <family val="2"/>
      </rPr>
      <t>1mm</t>
    </r>
  </si>
  <si>
    <t>Brush holder</t>
  </si>
  <si>
    <t>4x4x15"</t>
  </si>
  <si>
    <r>
      <rPr>
        <sz val="11"/>
        <rFont val="Calibri"/>
        <family val="2"/>
      </rPr>
      <t xml:space="preserve">Resin Tissue Cover with chrome </t>
    </r>
    <r>
      <rPr>
        <sz val="11"/>
        <color rgb="FFFF0000"/>
        <rFont val="Calibri"/>
        <family val="2"/>
      </rPr>
      <t xml:space="preserve">iron top </t>
    </r>
  </si>
  <si>
    <t>Tissue Cover</t>
  </si>
  <si>
    <t>5.9x5.9x5.92"</t>
  </si>
  <si>
    <r>
      <rPr>
        <sz val="11"/>
        <rFont val="Calibri"/>
        <family val="2"/>
      </rPr>
      <t xml:space="preserve">Resin Wastebasket with chrome </t>
    </r>
    <r>
      <rPr>
        <sz val="11"/>
        <color rgb="FFFF0000"/>
        <rFont val="Calibri"/>
        <family val="2"/>
      </rPr>
      <t xml:space="preserve">iron base </t>
    </r>
  </si>
  <si>
    <t>Resin Mirror</t>
  </si>
  <si>
    <t>Mirror</t>
  </si>
  <si>
    <t>6x5x10.5"</t>
  </si>
  <si>
    <t xml:space="preserve">LA – Eliana
</t>
  </si>
  <si>
    <t>Resin Lotion Pump(w/chrome stainless steel pump)</t>
  </si>
  <si>
    <t>Lotion Pump(w/chrome stainless steel pump)</t>
  </si>
  <si>
    <t xml:space="preserve">Resin  </t>
  </si>
  <si>
    <t>3x3x8.49"</t>
  </si>
  <si>
    <t>White</t>
  </si>
  <si>
    <t>4.25x2.875x4.5"</t>
  </si>
  <si>
    <t>3x3x4.5"</t>
  </si>
  <si>
    <t>5.75x3.875x1"</t>
  </si>
  <si>
    <t>4x4x4.75"</t>
  </si>
  <si>
    <t>10x5.25x1.125"</t>
  </si>
  <si>
    <r>
      <rPr>
        <sz val="11"/>
        <rFont val="Calibri"/>
        <family val="2"/>
      </rPr>
      <t>Resin Brush holder with chrome steel handle -</t>
    </r>
    <r>
      <rPr>
        <sz val="11"/>
        <rFont val="宋体"/>
        <family val="3"/>
        <charset val="134"/>
      </rPr>
      <t>盖片</t>
    </r>
    <r>
      <rPr>
        <sz val="11"/>
        <rFont val="Calibri"/>
        <family val="2"/>
      </rPr>
      <t>1mm</t>
    </r>
  </si>
  <si>
    <t>8x7.6x10"</t>
  </si>
  <si>
    <t xml:space="preserve">LA - Branch - cream
</t>
  </si>
  <si>
    <r>
      <rPr>
        <sz val="11"/>
        <rFont val="Calibri"/>
        <family val="2"/>
      </rPr>
      <t xml:space="preserve">stoneware, </t>
    </r>
    <r>
      <rPr>
        <sz val="11"/>
        <rFont val="宋体"/>
        <family val="3"/>
        <charset val="134"/>
      </rPr>
      <t>米灰色氧化铀</t>
    </r>
  </si>
  <si>
    <t>3.1x3.1x8.16</t>
  </si>
  <si>
    <t>cream</t>
  </si>
  <si>
    <r>
      <rPr>
        <sz val="11"/>
        <rFont val="Calibri"/>
        <family val="2"/>
      </rPr>
      <t>2 pcs LP+1 pc TBH+1 pc TUM+1 pc SD+1pc CJ+1pc Tray+1pc WB+1pc Towel Bar+1pc BB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（毛巾环入保利龙装一个内盒）</t>
    </r>
  </si>
  <si>
    <t>4.3x2.65x4.4</t>
  </si>
  <si>
    <t>3.1x3.1x4.4</t>
  </si>
  <si>
    <t>5.5x4.15x1</t>
  </si>
  <si>
    <t>9.75x5.5x1</t>
  </si>
  <si>
    <t>4x4x4.6</t>
  </si>
  <si>
    <r>
      <rPr>
        <sz val="11"/>
        <color rgb="FFFF0000"/>
        <rFont val="Calibri"/>
        <family val="2"/>
      </rPr>
      <t>ceramic  Toilet brush holder-</t>
    </r>
    <r>
      <rPr>
        <sz val="11"/>
        <color rgb="FFFF0000"/>
        <rFont val="宋体"/>
        <family val="3"/>
        <charset val="134"/>
      </rPr>
      <t>盖片</t>
    </r>
    <r>
      <rPr>
        <sz val="11"/>
        <color rgb="FFFF0000"/>
        <rFont val="Calibri"/>
        <family val="2"/>
      </rPr>
      <t>1mm</t>
    </r>
  </si>
  <si>
    <t>Toilet brush holder</t>
  </si>
  <si>
    <t>4x4x14.72</t>
  </si>
  <si>
    <t>ceramic Towel Bar</t>
  </si>
  <si>
    <t>Towel Bar</t>
  </si>
  <si>
    <t>4.5x4.5x12</t>
  </si>
  <si>
    <t xml:space="preserve">N Natori </t>
  </si>
  <si>
    <t>N Natori -Ine</t>
  </si>
  <si>
    <t>Resin Lotion Pump(w/balck stainless steel pump )</t>
  </si>
  <si>
    <t>resin+hand painted+Soft touch</t>
  </si>
  <si>
    <t>3x3x8"</t>
  </si>
  <si>
    <t>black</t>
  </si>
  <si>
    <r>
      <rPr>
        <sz val="11"/>
        <rFont val="Calibri"/>
        <family val="2"/>
      </rPr>
      <t>2 pcs LP+1 pc TBH+1 pc TUM+1 pc SD+1pc CJ+1pc Tray+1 pc 2 ORG+1pc TC+1pc WB+1pc BB</t>
    </r>
    <r>
      <rPr>
        <sz val="11"/>
        <rFont val="宋体"/>
        <family val="3"/>
        <charset val="134"/>
      </rPr>
      <t>混装入外箱</t>
    </r>
  </si>
  <si>
    <t>S-DGDH</t>
  </si>
  <si>
    <t>Resin 2 Hole Organizer</t>
  </si>
  <si>
    <t>3.94x3.94x4.135"</t>
  </si>
  <si>
    <t>3.86x3.86x15"</t>
  </si>
  <si>
    <t>5.75x5.75x5.8"</t>
  </si>
  <si>
    <t>Natori – Talim</t>
  </si>
  <si>
    <t>sand</t>
  </si>
  <si>
    <t>marble</t>
  </si>
  <si>
    <t>4.28x2.28x4.45"</t>
  </si>
  <si>
    <r>
      <rPr>
        <sz val="11"/>
        <rFont val="Calibri"/>
        <family val="2"/>
      </rPr>
      <t>Resin Toilet Brush-</t>
    </r>
    <r>
      <rPr>
        <sz val="11"/>
        <rFont val="微软雅黑"/>
        <family val="2"/>
        <charset val="134"/>
      </rPr>
      <t>盖片</t>
    </r>
    <r>
      <rPr>
        <sz val="11"/>
        <rFont val="Calibri"/>
        <family val="2"/>
      </rPr>
      <t>1mm</t>
    </r>
  </si>
  <si>
    <t xml:space="preserve">Diana </t>
  </si>
  <si>
    <t>2.9X2.9X8"</t>
  </si>
  <si>
    <t>Light Travertine</t>
  </si>
  <si>
    <r>
      <rPr>
        <sz val="11"/>
        <rFont val="宋体"/>
        <family val="3"/>
        <charset val="134"/>
      </rPr>
      <t>去掉拉丝</t>
    </r>
    <r>
      <rPr>
        <sz val="11"/>
        <rFont val="Calibri"/>
        <family val="2"/>
      </rPr>
      <t>+</t>
    </r>
    <r>
      <rPr>
        <sz val="11"/>
        <rFont val="宋体"/>
        <family val="3"/>
        <charset val="134"/>
      </rPr>
      <t>底部黑色</t>
    </r>
  </si>
  <si>
    <t>4.3X2.65X4.32"</t>
  </si>
  <si>
    <t>2.9X2.9X4.32"</t>
  </si>
  <si>
    <t>5.35X4X1.05"</t>
  </si>
  <si>
    <t>9.5X5.8X1"</t>
  </si>
  <si>
    <t>3.9X3.9X4.6"</t>
  </si>
  <si>
    <t>3.96X3.96X15"</t>
  </si>
  <si>
    <t>7.89X7.8X10"</t>
  </si>
  <si>
    <t xml:space="preserve">Sapphire
</t>
  </si>
  <si>
    <t>Resin sand</t>
  </si>
  <si>
    <t>3.18x2.75x7.9"</t>
  </si>
  <si>
    <t>3.18x2.75x4.45"</t>
  </si>
  <si>
    <t>10x5x1"</t>
  </si>
  <si>
    <t>Resin Towe holder with chrome steel handle</t>
  </si>
  <si>
    <t>Towe holder</t>
  </si>
  <si>
    <t>5.26x5x12"</t>
  </si>
  <si>
    <t>5.8x5.8x5.9"</t>
  </si>
  <si>
    <t>Resin Lotion Pump(w/stainless steel Zinc chrome pump)</t>
  </si>
  <si>
    <t>Resin embossed/matte pink</t>
  </si>
  <si>
    <t>3.12x3.12x7.76"</t>
  </si>
  <si>
    <t>pink</t>
  </si>
  <si>
    <r>
      <rPr>
        <sz val="11"/>
        <rFont val="Calibri"/>
        <family val="2"/>
      </rPr>
      <t xml:space="preserve">2 pcs LP+1 pc TBH+1 pc TUM+1 pc SD+1pc Tray+1pc TC+1pc WB+1pc BB+ 1pc Towel Bar+1pc Mirror
</t>
    </r>
    <r>
      <rPr>
        <sz val="11"/>
        <color rgb="FFFF0000"/>
        <rFont val="Calibri"/>
        <family val="2"/>
      </rPr>
      <t>11pcs</t>
    </r>
    <r>
      <rPr>
        <sz val="11"/>
        <rFont val="宋体"/>
        <family val="3"/>
        <charset val="134"/>
      </rPr>
      <t>混装入外箱</t>
    </r>
  </si>
  <si>
    <t>No soft touch</t>
  </si>
  <si>
    <t>3x3x4.35"</t>
  </si>
  <si>
    <t>9.5x5.5x1.1"</t>
  </si>
  <si>
    <t>4x4x14.7"</t>
  </si>
  <si>
    <t>Resin Towel bar(w/iron)</t>
  </si>
  <si>
    <t>5x5x10.5"</t>
  </si>
  <si>
    <t>MS</t>
  </si>
  <si>
    <t>Evelyn</t>
  </si>
  <si>
    <t>Resin Lotion Pump(w/chrome stainless steel pump )</t>
  </si>
  <si>
    <t>resin+hand painted</t>
  </si>
  <si>
    <t xml:space="preserve"> natural</t>
  </si>
  <si>
    <t>4.25x2.5x4.5"</t>
  </si>
  <si>
    <t>3x3x4.25"</t>
  </si>
  <si>
    <t>5.5x3.75x1"</t>
  </si>
  <si>
    <t>4x4x4.31"</t>
  </si>
  <si>
    <t>CBM</t>
  </si>
  <si>
    <t>Iridescent Glass taller LP</t>
  </si>
  <si>
    <t>ordered in BTC June</t>
  </si>
  <si>
    <t>Iridescent Glass shorter LP</t>
  </si>
  <si>
    <t>1x40HQ</t>
  </si>
  <si>
    <t>1x45HQ</t>
  </si>
  <si>
    <t>Duty Rate (20% Tariff)</t>
  </si>
  <si>
    <t xml:space="preserve">3924.10.4000 </t>
  </si>
  <si>
    <t>JLA Brand</t>
  </si>
  <si>
    <t>April POE different color</t>
  </si>
  <si>
    <t>BTC June Order</t>
  </si>
  <si>
    <t>Stoneware, handcrafted brushed surface with oxidized glaze.</t>
  </si>
  <si>
    <r>
      <t xml:space="preserve">Resin Brush holder with chrome </t>
    </r>
    <r>
      <rPr>
        <sz val="11"/>
        <color rgb="FFFF0000"/>
        <rFont val="Calibri"/>
        <family val="2"/>
      </rPr>
      <t>iron</t>
    </r>
    <r>
      <rPr>
        <sz val="11"/>
        <rFont val="Calibri"/>
        <family val="2"/>
      </rPr>
      <t xml:space="preserve"> handle and base </t>
    </r>
  </si>
  <si>
    <t xml:space="preserve">Resin Brush holder with chrome steel handle </t>
  </si>
  <si>
    <t>Stoneware, beige-gray uranium oxide glaze.</t>
  </si>
  <si>
    <t>Resin Sand</t>
  </si>
  <si>
    <t>Resin Brush holder with chrome steel handle</t>
  </si>
  <si>
    <t xml:space="preserve"> Talim</t>
  </si>
  <si>
    <t>Ine</t>
  </si>
  <si>
    <t xml:space="preserve"> Branch</t>
  </si>
  <si>
    <t xml:space="preserve">Eliana
</t>
  </si>
  <si>
    <t>LA71-0456</t>
    <phoneticPr fontId="42" type="noConversion"/>
  </si>
  <si>
    <t>022164701371</t>
  </si>
  <si>
    <t>LA71-0457</t>
  </si>
  <si>
    <t>022164701388</t>
  </si>
  <si>
    <t>LA71-0458</t>
    <phoneticPr fontId="42" type="noConversion"/>
  </si>
  <si>
    <t>022164701395</t>
  </si>
  <si>
    <t>LA71-0459</t>
  </si>
  <si>
    <t>022164701401</t>
  </si>
  <si>
    <t>LA71-0460</t>
  </si>
  <si>
    <t>022164701418</t>
  </si>
  <si>
    <t>LA71-0461</t>
  </si>
  <si>
    <t>022164701425</t>
  </si>
  <si>
    <t>LA71-0462</t>
  </si>
  <si>
    <t>022164701432</t>
  </si>
  <si>
    <t>LA71-0463</t>
  </si>
  <si>
    <t>022164701449</t>
  </si>
  <si>
    <t>JLA Home Price Quote</t>
  </si>
  <si>
    <t>HG</t>
  </si>
  <si>
    <t>Date</t>
  </si>
  <si>
    <r>
      <t xml:space="preserve">Glass </t>
    </r>
    <r>
      <rPr>
        <sz val="11"/>
        <color rgb="FFFF0000"/>
        <rFont val="Calibri"/>
        <family val="2"/>
      </rPr>
      <t>+decal</t>
    </r>
  </si>
  <si>
    <r>
      <t>Glass Lotion Pump(w/plastic pump)</t>
    </r>
    <r>
      <rPr>
        <sz val="11"/>
        <color rgb="FFFF0000"/>
        <rFont val="Calibri"/>
        <family val="2"/>
      </rPr>
      <t>-option B</t>
    </r>
  </si>
  <si>
    <t>Glass 2 hole organizer,matte golden colour  iron cover</t>
  </si>
  <si>
    <t>Resin Toilet Brush-盖片1mm</t>
  </si>
  <si>
    <r>
      <t>Resin Toothbrush holder with</t>
    </r>
    <r>
      <rPr>
        <sz val="11"/>
        <color rgb="FFFF0000"/>
        <rFont val="Calibri"/>
        <family val="2"/>
      </rPr>
      <t xml:space="preserve"> chrome iron base</t>
    </r>
    <r>
      <rPr>
        <sz val="11"/>
        <rFont val="Calibri"/>
        <family val="2"/>
      </rPr>
      <t xml:space="preserve"> </t>
    </r>
  </si>
  <si>
    <r>
      <t xml:space="preserve">Resin Soap dish with  </t>
    </r>
    <r>
      <rPr>
        <sz val="11"/>
        <color rgb="FFFF0000"/>
        <rFont val="Calibri"/>
        <family val="2"/>
      </rPr>
      <t>chrome iron base</t>
    </r>
  </si>
  <si>
    <r>
      <t xml:space="preserve">Resin Tray with  </t>
    </r>
    <r>
      <rPr>
        <sz val="11"/>
        <color rgb="FFFF0000"/>
        <rFont val="Calibri"/>
        <family val="2"/>
      </rPr>
      <t>chrome iron base</t>
    </r>
  </si>
  <si>
    <r>
      <t xml:space="preserve">Resin Tissue Cover with chrome </t>
    </r>
    <r>
      <rPr>
        <sz val="11"/>
        <color rgb="FFFF0000"/>
        <rFont val="Calibri"/>
        <family val="2"/>
      </rPr>
      <t xml:space="preserve">iron top </t>
    </r>
  </si>
  <si>
    <r>
      <t xml:space="preserve">Resin Wastebasket with chrome </t>
    </r>
    <r>
      <rPr>
        <sz val="11"/>
        <color rgb="FFFF0000"/>
        <rFont val="Calibri"/>
        <family val="2"/>
      </rPr>
      <t xml:space="preserve">iron base </t>
    </r>
  </si>
  <si>
    <t>ceramic  Toilet brush holder-盖片1mm</t>
  </si>
  <si>
    <t>Resin Lotion Pump</t>
    <phoneticPr fontId="48" type="noConversion"/>
  </si>
  <si>
    <t>Resin Lotion Pump(w/balck pump )</t>
    <phoneticPr fontId="48" type="noConversion"/>
  </si>
  <si>
    <t>Resin Lotion Pump(w/chrome pump )</t>
    <phoneticPr fontId="48" type="noConversion"/>
  </si>
  <si>
    <t>NN71-0397</t>
    <phoneticPr fontId="48" type="noConversion"/>
  </si>
  <si>
    <t>NN71-0398</t>
  </si>
  <si>
    <t>NN71-0399</t>
  </si>
  <si>
    <t>NN71-0400</t>
  </si>
  <si>
    <t>NN71-0401</t>
  </si>
  <si>
    <t>NN71-0402</t>
  </si>
  <si>
    <t>NN71-0403</t>
  </si>
  <si>
    <t>NN71-0404</t>
  </si>
  <si>
    <t>NN71-0405</t>
  </si>
  <si>
    <t>NN71-0406</t>
  </si>
  <si>
    <t>NA71-3544</t>
    <phoneticPr fontId="48" type="noConversion"/>
  </si>
  <si>
    <t>NA71-3545</t>
  </si>
  <si>
    <t>NA71-3546</t>
  </si>
  <si>
    <t>NA71-3547</t>
  </si>
  <si>
    <t>NA71-3548</t>
  </si>
  <si>
    <t>NA71-3549</t>
  </si>
  <si>
    <t>NA71-3550</t>
  </si>
  <si>
    <t>NA71-3551</t>
  </si>
  <si>
    <t>MT71-0845</t>
    <phoneticPr fontId="48" type="noConversion"/>
  </si>
  <si>
    <t>MT71-0846</t>
  </si>
  <si>
    <t>MT71-0847</t>
  </si>
  <si>
    <t>MT71-0848</t>
  </si>
  <si>
    <t>MT71-0849</t>
  </si>
  <si>
    <t>MT71-0850</t>
  </si>
  <si>
    <t>MT71-0851</t>
  </si>
  <si>
    <t>MT71-0852</t>
  </si>
  <si>
    <t>MT71-0853</t>
  </si>
  <si>
    <t>BATH ACCESSORIES</t>
    <phoneticPr fontId="48" type="noConversion"/>
  </si>
  <si>
    <t>Resin Lotion Pump</t>
    <phoneticPr fontId="48" type="noConversion"/>
  </si>
  <si>
    <t>Resin Toilet Brush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</si>
</sst>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[$-409]d/mmm;@"/>
    <numFmt numFmtId="183" formatCode="0.00_ "/>
    <numFmt numFmtId="184" formatCode="\$#,##0.00;\-\$#,##0.00"/>
    <numFmt numFmtId="185" formatCode="0.0_);[Red]\(0.0\)"/>
    <numFmt numFmtId="186" formatCode="[$$-409]#,##0.000000"/>
    <numFmt numFmtId="187" formatCode="0.0"/>
    <numFmt numFmtId="188" formatCode="0.000"/>
    <numFmt numFmtId="189" formatCode="0.0_ "/>
    <numFmt numFmtId="190" formatCode="0_ "/>
    <numFmt numFmtId="191" formatCode="0.00_);[Red]\(0.00\)"/>
    <numFmt numFmtId="192" formatCode="0_);[Red]\(0\)"/>
    <numFmt numFmtId="193" formatCode="_([$$-409]* #,##0.00_);_([$$-409]* \(#,##0.00\);_([$$-409]* &quot;-&quot;??_);_(@_)"/>
  </numFmts>
  <fonts count="4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宋体"/>
      <family val="3"/>
      <charset val="134"/>
    </font>
    <font>
      <b/>
      <sz val="11"/>
      <color indexed="12"/>
      <name val="Calibri"/>
      <family val="2"/>
    </font>
    <font>
      <strike/>
      <sz val="11"/>
      <name val="Calibri"/>
      <family val="2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trike/>
      <sz val="11"/>
      <color theme="1"/>
      <name val="Calibri"/>
      <family val="2"/>
    </font>
    <font>
      <sz val="11"/>
      <color rgb="FFFF0000"/>
      <name val="宋体"/>
      <family val="3"/>
      <charset val="134"/>
    </font>
    <font>
      <sz val="12"/>
      <color theme="1"/>
      <name val="Calibri"/>
      <family val="2"/>
    </font>
    <font>
      <sz val="12"/>
      <name val="Calibri"/>
      <family val="2"/>
    </font>
    <font>
      <sz val="11"/>
      <name val="Aptos"/>
      <family val="2"/>
    </font>
    <font>
      <sz val="11"/>
      <color theme="1"/>
      <name val="Aptos"/>
      <family val="2"/>
    </font>
    <font>
      <b/>
      <sz val="11"/>
      <color rgb="FFFF0000"/>
      <name val="Calibri"/>
      <family val="2"/>
    </font>
    <font>
      <sz val="11"/>
      <color rgb="FF0000FF"/>
      <name val="Calibri"/>
      <family val="2"/>
    </font>
    <font>
      <b/>
      <sz val="11"/>
      <color rgb="FF000000"/>
      <name val="Calibri"/>
      <family val="2"/>
    </font>
    <font>
      <b/>
      <sz val="22"/>
      <name val="Calibri"/>
      <family val="2"/>
    </font>
    <font>
      <sz val="9"/>
      <name val="宋体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23" fillId="0" borderId="0" applyFont="0" applyFill="0" applyBorder="0" applyAlignment="0" applyProtection="0"/>
    <xf numFmtId="186" fontId="3" fillId="0" borderId="0"/>
    <xf numFmtId="176" fontId="24" fillId="0" borderId="0" applyFont="0" applyFill="0" applyBorder="0" applyAlignment="0" applyProtection="0"/>
    <xf numFmtId="186" fontId="24" fillId="0" borderId="0">
      <alignment vertical="center"/>
    </xf>
    <xf numFmtId="9" fontId="27" fillId="0" borderId="0" applyFont="0" applyFill="0" applyBorder="0" applyAlignment="0" applyProtection="0"/>
    <xf numFmtId="0" fontId="29" fillId="0" borderId="0"/>
    <xf numFmtId="177" fontId="33" fillId="0" borderId="0" applyFont="0" applyFill="0" applyBorder="0" applyAlignment="0" applyProtection="0"/>
    <xf numFmtId="0" fontId="33" fillId="0" borderId="0"/>
    <xf numFmtId="182" fontId="33" fillId="0" borderId="0">
      <alignment vertical="center"/>
    </xf>
    <xf numFmtId="182" fontId="33" fillId="0" borderId="0" applyProtection="0"/>
    <xf numFmtId="179" fontId="33" fillId="0" borderId="0"/>
    <xf numFmtId="0" fontId="24" fillId="0" borderId="0">
      <alignment vertical="center"/>
    </xf>
    <xf numFmtId="193" fontId="3" fillId="0" borderId="0"/>
    <xf numFmtId="182" fontId="3" fillId="0" borderId="0"/>
    <xf numFmtId="9" fontId="24" fillId="0" borderId="0" applyFont="0" applyFill="0" applyBorder="0" applyAlignment="0" applyProtection="0">
      <alignment vertical="center"/>
    </xf>
  </cellStyleXfs>
  <cellXfs count="387">
    <xf numFmtId="0" fontId="0" fillId="0" borderId="0" xfId="0"/>
    <xf numFmtId="9" fontId="0" fillId="0" borderId="0" xfId="0" applyNumberFormat="1"/>
    <xf numFmtId="0" fontId="5" fillId="0" borderId="0" xfId="0" applyFont="1"/>
    <xf numFmtId="0" fontId="2" fillId="0" borderId="0" xfId="0" applyFont="1"/>
    <xf numFmtId="0" fontId="6" fillId="0" borderId="0" xfId="2" applyFont="1" applyProtection="1">
      <protection locked="0"/>
    </xf>
    <xf numFmtId="0" fontId="7" fillId="0" borderId="0" xfId="2" applyFont="1" applyProtection="1">
      <protection locked="0"/>
    </xf>
    <xf numFmtId="0" fontId="3" fillId="0" borderId="0" xfId="3" applyAlignment="1" applyProtection="1">
      <alignment horizontal="left"/>
      <protection locked="0"/>
    </xf>
    <xf numFmtId="0" fontId="8" fillId="0" borderId="0" xfId="3" applyFont="1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178" fontId="3" fillId="0" borderId="0" xfId="3" applyNumberFormat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3" fillId="0" borderId="1" xfId="3" applyBorder="1" applyAlignment="1" applyProtection="1">
      <alignment horizontal="left"/>
      <protection locked="0"/>
    </xf>
    <xf numFmtId="0" fontId="3" fillId="0" borderId="0" xfId="3" applyAlignment="1" applyProtection="1">
      <alignment horizontal="center"/>
      <protection locked="0"/>
    </xf>
    <xf numFmtId="0" fontId="3" fillId="0" borderId="0" xfId="3" applyAlignment="1" applyProtection="1">
      <alignment horizontal="center" vertical="center" wrapText="1"/>
      <protection locked="0"/>
    </xf>
    <xf numFmtId="9" fontId="3" fillId="0" borderId="0" xfId="3" applyNumberFormat="1" applyAlignment="1" applyProtection="1">
      <alignment horizontal="center" wrapText="1"/>
      <protection locked="0"/>
    </xf>
    <xf numFmtId="0" fontId="13" fillId="0" borderId="0" xfId="3" applyFont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0" fontId="13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9" fontId="3" fillId="0" borderId="0" xfId="3" applyNumberFormat="1" applyAlignment="1" applyProtection="1">
      <alignment horizontal="center"/>
      <protection locked="0"/>
    </xf>
    <xf numFmtId="9" fontId="9" fillId="0" borderId="0" xfId="3" applyNumberFormat="1" applyFont="1" applyAlignment="1" applyProtection="1">
      <alignment horizontal="center" wrapText="1"/>
      <protection locked="0"/>
    </xf>
    <xf numFmtId="9" fontId="10" fillId="0" borderId="0" xfId="3" applyNumberFormat="1" applyFont="1" applyAlignment="1">
      <alignment horizontal="center" wrapText="1"/>
    </xf>
    <xf numFmtId="0" fontId="3" fillId="0" borderId="0" xfId="3" applyAlignment="1">
      <alignment horizontal="left"/>
    </xf>
    <xf numFmtId="0" fontId="3" fillId="0" borderId="0" xfId="3" applyAlignment="1">
      <alignment horizontal="left" wrapText="1"/>
    </xf>
    <xf numFmtId="178" fontId="3" fillId="0" borderId="0" xfId="3" applyNumberFormat="1" applyAlignment="1">
      <alignment horizontal="left"/>
    </xf>
    <xf numFmtId="0" fontId="13" fillId="0" borderId="0" xfId="3" applyFont="1"/>
    <xf numFmtId="14" fontId="13" fillId="0" borderId="0" xfId="3" applyNumberFormat="1" applyFont="1"/>
    <xf numFmtId="0" fontId="13" fillId="0" borderId="0" xfId="3" applyFont="1" applyAlignment="1">
      <alignment wrapText="1"/>
    </xf>
    <xf numFmtId="178" fontId="13" fillId="0" borderId="0" xfId="3" applyNumberFormat="1" applyFont="1" applyAlignment="1">
      <alignment horizontal="left"/>
    </xf>
    <xf numFmtId="0" fontId="14" fillId="5" borderId="1" xfId="3" applyFont="1" applyFill="1" applyBorder="1" applyAlignment="1" applyProtection="1">
      <alignment horizontal="left"/>
      <protection locked="0"/>
    </xf>
    <xf numFmtId="9" fontId="3" fillId="0" borderId="0" xfId="3" applyNumberFormat="1" applyAlignment="1" applyProtection="1">
      <alignment horizontal="center" vertical="center" wrapText="1"/>
      <protection locked="0"/>
    </xf>
    <xf numFmtId="0" fontId="3" fillId="0" borderId="0" xfId="3"/>
    <xf numFmtId="14" fontId="3" fillId="0" borderId="0" xfId="3" applyNumberFormat="1"/>
    <xf numFmtId="0" fontId="3" fillId="0" borderId="0" xfId="3" applyAlignment="1">
      <alignment wrapText="1"/>
    </xf>
    <xf numFmtId="0" fontId="13" fillId="0" borderId="0" xfId="3" applyFont="1" applyAlignment="1">
      <alignment horizontal="right" wrapText="1"/>
    </xf>
    <xf numFmtId="0" fontId="12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0" xfId="0" applyFont="1"/>
    <xf numFmtId="178" fontId="3" fillId="0" borderId="0" xfId="2" applyNumberFormat="1" applyAlignment="1" applyProtection="1">
      <alignment wrapText="1"/>
      <protection locked="0"/>
    </xf>
    <xf numFmtId="0" fontId="11" fillId="0" borderId="1" xfId="2" applyFont="1" applyBorder="1" applyAlignment="1" applyProtection="1">
      <alignment horizontal="left"/>
      <protection locked="0"/>
    </xf>
    <xf numFmtId="0" fontId="11" fillId="0" borderId="1" xfId="2" applyFont="1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2" fillId="0" borderId="0" xfId="2" applyFont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1" fillId="4" borderId="1" xfId="2" applyFont="1" applyFill="1" applyBorder="1" applyAlignment="1" applyProtection="1">
      <alignment horizontal="left" vertical="center"/>
      <protection locked="0"/>
    </xf>
    <xf numFmtId="0" fontId="3" fillId="0" borderId="1" xfId="3" applyBorder="1" applyAlignment="1" applyProtection="1">
      <alignment horizontal="left" vertical="center"/>
      <protection locked="0"/>
    </xf>
    <xf numFmtId="0" fontId="3" fillId="0" borderId="0" xfId="3" applyAlignment="1" applyProtection="1">
      <alignment horizontal="left" vertical="center"/>
      <protection locked="0"/>
    </xf>
    <xf numFmtId="0" fontId="8" fillId="0" borderId="0" xfId="3" applyFont="1" applyAlignment="1" applyProtection="1">
      <alignment horizontal="left" vertical="center"/>
      <protection locked="0"/>
    </xf>
    <xf numFmtId="0" fontId="3" fillId="0" borderId="0" xfId="3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178" fontId="3" fillId="0" borderId="0" xfId="3" applyNumberFormat="1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0" fontId="11" fillId="5" borderId="1" xfId="2" applyFont="1" applyFill="1" applyBorder="1" applyAlignment="1" applyProtection="1">
      <alignment horizontal="left" vertical="center"/>
      <protection locked="0"/>
    </xf>
    <xf numFmtId="0" fontId="11" fillId="0" borderId="1" xfId="2" applyFont="1" applyBorder="1" applyAlignment="1" applyProtection="1">
      <alignment vertical="center"/>
      <protection locked="0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 wrapText="1"/>
    </xf>
    <xf numFmtId="0" fontId="11" fillId="0" borderId="5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1" fillId="0" borderId="6" xfId="2" applyFont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 vertical="center"/>
      <protection locked="0"/>
    </xf>
    <xf numFmtId="0" fontId="16" fillId="0" borderId="1" xfId="2" applyFont="1" applyBorder="1" applyAlignment="1" applyProtection="1">
      <alignment horizontal="left" vertical="center"/>
      <protection locked="0"/>
    </xf>
    <xf numFmtId="0" fontId="16" fillId="5" borderId="1" xfId="2" applyFont="1" applyFill="1" applyBorder="1" applyAlignment="1" applyProtection="1">
      <alignment horizontal="left"/>
      <protection locked="0"/>
    </xf>
    <xf numFmtId="0" fontId="11" fillId="0" borderId="2" xfId="2" applyFont="1" applyBorder="1" applyProtection="1">
      <protection locked="0"/>
    </xf>
    <xf numFmtId="0" fontId="11" fillId="0" borderId="7" xfId="2" applyFont="1" applyBorder="1" applyProtection="1">
      <protection locked="0"/>
    </xf>
    <xf numFmtId="0" fontId="3" fillId="0" borderId="3" xfId="3" applyBorder="1" applyAlignment="1" applyProtection="1">
      <alignment horizontal="left"/>
      <protection locked="0"/>
    </xf>
    <xf numFmtId="0" fontId="1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1" fillId="0" borderId="7" xfId="2" applyFont="1" applyBorder="1" applyAlignment="1" applyProtection="1">
      <alignment horizontal="left"/>
      <protection locked="0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9" fillId="8" borderId="1" xfId="0" applyFont="1" applyFill="1" applyBorder="1" applyAlignment="1">
      <alignment horizontal="center" wrapText="1"/>
    </xf>
    <xf numFmtId="0" fontId="19" fillId="9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9" borderId="1" xfId="4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22" fillId="0" borderId="1" xfId="1" applyNumberFormat="1" applyFont="1" applyBorder="1" applyAlignment="1">
      <alignment wrapText="1"/>
    </xf>
    <xf numFmtId="1" fontId="22" fillId="0" borderId="1" xfId="1" applyNumberFormat="1" applyFont="1" applyBorder="1" applyAlignment="1">
      <alignment wrapText="1"/>
    </xf>
    <xf numFmtId="178" fontId="22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22" fillId="9" borderId="1" xfId="1" applyNumberFormat="1" applyFont="1" applyFill="1" applyBorder="1" applyAlignment="1">
      <alignment wrapText="1"/>
    </xf>
    <xf numFmtId="178" fontId="14" fillId="0" borderId="1" xfId="1" applyNumberFormat="1" applyFont="1" applyBorder="1" applyAlignment="1">
      <alignment wrapText="1"/>
    </xf>
    <xf numFmtId="178" fontId="22" fillId="3" borderId="1" xfId="1" applyNumberFormat="1" applyFont="1" applyFill="1" applyBorder="1" applyAlignment="1">
      <alignment wrapText="1"/>
    </xf>
    <xf numFmtId="10" fontId="22" fillId="3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179" fontId="12" fillId="0" borderId="1" xfId="2" applyNumberFormat="1" applyFont="1" applyBorder="1" applyAlignment="1" applyProtection="1">
      <alignment horizontal="left" vertical="center"/>
      <protection locked="0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14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/>
    <xf numFmtId="187" fontId="1" fillId="0" borderId="1" xfId="0" applyNumberFormat="1" applyFont="1" applyBorder="1" applyAlignment="1">
      <alignment horizontal="center" wrapText="1"/>
    </xf>
    <xf numFmtId="187" fontId="0" fillId="0" borderId="0" xfId="0" applyNumberFormat="1" applyAlignment="1">
      <alignment wrapText="1"/>
    </xf>
    <xf numFmtId="188" fontId="22" fillId="0" borderId="1" xfId="1" applyNumberFormat="1" applyFont="1" applyBorder="1" applyAlignment="1">
      <alignment wrapText="1"/>
    </xf>
    <xf numFmtId="188" fontId="0" fillId="2" borderId="1" xfId="0" applyNumberFormat="1" applyFill="1" applyBorder="1"/>
    <xf numFmtId="188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0" xfId="11" applyFont="1" applyAlignment="1">
      <alignment horizontal="left" vertical="center" wrapText="1"/>
    </xf>
    <xf numFmtId="0" fontId="21" fillId="0" borderId="0" xfId="11" applyFont="1" applyAlignment="1">
      <alignment horizontal="left" vertical="center"/>
    </xf>
    <xf numFmtId="0" fontId="21" fillId="0" borderId="0" xfId="11" applyFont="1" applyAlignment="1">
      <alignment horizontal="left" vertical="center" wrapText="1"/>
    </xf>
    <xf numFmtId="178" fontId="2" fillId="0" borderId="0" xfId="11" applyNumberFormat="1" applyFont="1" applyAlignment="1">
      <alignment horizontal="left" vertical="center"/>
    </xf>
    <xf numFmtId="178" fontId="2" fillId="12" borderId="0" xfId="11" applyNumberFormat="1" applyFont="1" applyFill="1" applyAlignment="1">
      <alignment horizontal="center" vertical="center"/>
    </xf>
    <xf numFmtId="0" fontId="2" fillId="0" borderId="0" xfId="11" applyFont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1" fillId="14" borderId="8" xfId="11" applyFont="1" applyFill="1" applyBorder="1" applyAlignment="1">
      <alignment horizontal="left" vertical="center" wrapText="1"/>
    </xf>
    <xf numFmtId="0" fontId="1" fillId="12" borderId="8" xfId="11" applyFont="1" applyFill="1" applyBorder="1" applyAlignment="1">
      <alignment horizontal="center" vertical="center" wrapText="1"/>
    </xf>
    <xf numFmtId="0" fontId="1" fillId="13" borderId="3" xfId="11" applyFont="1" applyFill="1" applyBorder="1" applyAlignment="1">
      <alignment horizontal="left" vertical="center" wrapText="1"/>
    </xf>
    <xf numFmtId="1" fontId="2" fillId="0" borderId="3" xfId="11" applyNumberFormat="1" applyFont="1" applyBorder="1" applyAlignment="1">
      <alignment horizontal="left" vertical="center" wrapText="1"/>
    </xf>
    <xf numFmtId="0" fontId="1" fillId="0" borderId="1" xfId="11" applyFont="1" applyBorder="1" applyAlignment="1">
      <alignment horizontal="left" vertical="center" wrapText="1"/>
    </xf>
    <xf numFmtId="0" fontId="1" fillId="8" borderId="1" xfId="11" applyFont="1" applyFill="1" applyBorder="1" applyAlignment="1">
      <alignment horizontal="left" vertical="center" wrapText="1"/>
    </xf>
    <xf numFmtId="0" fontId="19" fillId="8" borderId="1" xfId="11" applyFont="1" applyFill="1" applyBorder="1" applyAlignment="1">
      <alignment horizontal="left" vertical="center" wrapText="1"/>
    </xf>
    <xf numFmtId="0" fontId="19" fillId="9" borderId="1" xfId="11" applyFont="1" applyFill="1" applyBorder="1" applyAlignment="1">
      <alignment horizontal="left" vertical="center" wrapText="1"/>
    </xf>
    <xf numFmtId="0" fontId="1" fillId="9" borderId="1" xfId="11" applyFont="1" applyFill="1" applyBorder="1" applyAlignment="1">
      <alignment horizontal="left" vertical="center" wrapText="1"/>
    </xf>
    <xf numFmtId="0" fontId="1" fillId="9" borderId="1" xfId="4" applyFont="1" applyFill="1" applyBorder="1" applyAlignment="1">
      <alignment horizontal="left" vertical="center" wrapText="1"/>
    </xf>
    <xf numFmtId="178" fontId="1" fillId="10" borderId="1" xfId="11" applyNumberFormat="1" applyFont="1" applyFill="1" applyBorder="1" applyAlignment="1">
      <alignment horizontal="left" vertical="center" wrapText="1"/>
    </xf>
    <xf numFmtId="178" fontId="1" fillId="12" borderId="1" xfId="11" applyNumberFormat="1" applyFont="1" applyFill="1" applyBorder="1" applyAlignment="1">
      <alignment horizontal="center" vertical="center" wrapText="1"/>
    </xf>
    <xf numFmtId="0" fontId="19" fillId="0" borderId="1" xfId="11" applyFont="1" applyBorder="1" applyAlignment="1">
      <alignment horizontal="left" vertical="center" wrapText="1"/>
    </xf>
    <xf numFmtId="2" fontId="1" fillId="0" borderId="1" xfId="11" applyNumberFormat="1" applyFont="1" applyBorder="1" applyAlignment="1">
      <alignment horizontal="left" vertical="center" wrapText="1"/>
    </xf>
    <xf numFmtId="1" fontId="1" fillId="0" borderId="1" xfId="11" applyNumberFormat="1" applyFont="1" applyBorder="1" applyAlignment="1">
      <alignment horizontal="left" vertical="center" wrapText="1"/>
    </xf>
    <xf numFmtId="2" fontId="31" fillId="0" borderId="1" xfId="1" applyNumberFormat="1" applyFont="1" applyBorder="1" applyAlignment="1">
      <alignment horizontal="left" vertical="center" wrapText="1"/>
    </xf>
    <xf numFmtId="0" fontId="1" fillId="0" borderId="1" xfId="11" applyFont="1" applyBorder="1" applyAlignment="1">
      <alignment horizontal="left" vertical="center"/>
    </xf>
    <xf numFmtId="0" fontId="29" fillId="0" borderId="1" xfId="11" applyBorder="1" applyAlignment="1">
      <alignment horizontal="left" vertical="center" wrapText="1"/>
    </xf>
    <xf numFmtId="0" fontId="29" fillId="0" borderId="1" xfId="11" applyBorder="1" applyAlignment="1">
      <alignment horizontal="left" vertical="center"/>
    </xf>
    <xf numFmtId="0" fontId="2" fillId="0" borderId="1" xfId="11" applyFont="1" applyBorder="1" applyAlignment="1">
      <alignment horizontal="left" vertical="center" wrapText="1"/>
    </xf>
    <xf numFmtId="178" fontId="32" fillId="0" borderId="1" xfId="11" applyNumberFormat="1" applyFont="1" applyBorder="1" applyAlignment="1">
      <alignment horizontal="left" vertical="center" wrapText="1"/>
    </xf>
    <xf numFmtId="178" fontId="29" fillId="12" borderId="1" xfId="11" applyNumberFormat="1" applyFill="1" applyBorder="1" applyAlignment="1">
      <alignment horizontal="center" vertical="center" wrapText="1"/>
    </xf>
    <xf numFmtId="189" fontId="29" fillId="0" borderId="1" xfId="11" applyNumberFormat="1" applyBorder="1" applyAlignment="1">
      <alignment horizontal="left" vertical="center" wrapText="1"/>
    </xf>
    <xf numFmtId="190" fontId="29" fillId="0" borderId="1" xfId="11" applyNumberFormat="1" applyBorder="1" applyAlignment="1">
      <alignment horizontal="left" vertical="center" wrapText="1"/>
    </xf>
    <xf numFmtId="2" fontId="29" fillId="0" borderId="1" xfId="11" applyNumberFormat="1" applyBorder="1" applyAlignment="1">
      <alignment horizontal="left" vertical="center" wrapText="1"/>
    </xf>
    <xf numFmtId="180" fontId="0" fillId="0" borderId="1" xfId="12" applyNumberFormat="1" applyFont="1" applyFill="1" applyBorder="1" applyAlignment="1">
      <alignment horizontal="left" vertical="center" wrapText="1"/>
    </xf>
    <xf numFmtId="1" fontId="29" fillId="0" borderId="1" xfId="11" applyNumberFormat="1" applyBorder="1" applyAlignment="1">
      <alignment horizontal="left" vertical="center"/>
    </xf>
    <xf numFmtId="2" fontId="29" fillId="0" borderId="1" xfId="11" applyNumberFormat="1" applyBorder="1" applyAlignment="1">
      <alignment horizontal="left" vertical="center"/>
    </xf>
    <xf numFmtId="0" fontId="29" fillId="0" borderId="0" xfId="11" applyAlignment="1">
      <alignment horizontal="left" vertical="center" wrapText="1"/>
    </xf>
    <xf numFmtId="0" fontId="29" fillId="15" borderId="0" xfId="11" applyFill="1" applyAlignment="1">
      <alignment horizontal="left" vertical="center"/>
    </xf>
    <xf numFmtId="0" fontId="32" fillId="15" borderId="0" xfId="11" applyFont="1" applyFill="1" applyAlignment="1">
      <alignment horizontal="left" vertical="center"/>
    </xf>
    <xf numFmtId="178" fontId="29" fillId="12" borderId="0" xfId="11" applyNumberFormat="1" applyFill="1" applyAlignment="1">
      <alignment horizontal="center" vertical="center" wrapText="1"/>
    </xf>
    <xf numFmtId="0" fontId="2" fillId="0" borderId="1" xfId="11" applyFont="1" applyBorder="1" applyAlignment="1">
      <alignment horizontal="left" vertical="center"/>
    </xf>
    <xf numFmtId="183" fontId="2" fillId="0" borderId="1" xfId="11" applyNumberFormat="1" applyFont="1" applyBorder="1" applyAlignment="1">
      <alignment horizontal="left" vertical="center"/>
    </xf>
    <xf numFmtId="49" fontId="29" fillId="0" borderId="1" xfId="11" applyNumberFormat="1" applyBorder="1" applyAlignment="1">
      <alignment horizontal="left" vertical="center"/>
    </xf>
    <xf numFmtId="184" fontId="32" fillId="0" borderId="1" xfId="11" applyNumberFormat="1" applyFont="1" applyBorder="1" applyAlignment="1">
      <alignment horizontal="left" vertical="center"/>
    </xf>
    <xf numFmtId="185" fontId="29" fillId="0" borderId="1" xfId="11" applyNumberFormat="1" applyBorder="1" applyAlignment="1">
      <alignment horizontal="left" vertical="center"/>
    </xf>
    <xf numFmtId="180" fontId="29" fillId="0" borderId="1" xfId="11" applyNumberFormat="1" applyBorder="1" applyAlignment="1">
      <alignment horizontal="left" vertical="center"/>
    </xf>
    <xf numFmtId="2" fontId="2" fillId="0" borderId="1" xfId="11" applyNumberFormat="1" applyFont="1" applyBorder="1" applyAlignment="1">
      <alignment horizontal="left" vertical="center" wrapText="1"/>
    </xf>
    <xf numFmtId="0" fontId="29" fillId="0" borderId="0" xfId="11" applyAlignment="1">
      <alignment horizontal="left" vertical="center"/>
    </xf>
    <xf numFmtId="0" fontId="2" fillId="9" borderId="1" xfId="11" applyFont="1" applyFill="1" applyBorder="1" applyAlignment="1">
      <alignment horizontal="left" vertical="center"/>
    </xf>
    <xf numFmtId="0" fontId="29" fillId="9" borderId="1" xfId="11" applyFill="1" applyBorder="1" applyAlignment="1">
      <alignment horizontal="left" vertical="center"/>
    </xf>
    <xf numFmtId="183" fontId="2" fillId="9" borderId="1" xfId="11" applyNumberFormat="1" applyFont="1" applyFill="1" applyBorder="1" applyAlignment="1">
      <alignment horizontal="left" vertical="center"/>
    </xf>
    <xf numFmtId="184" fontId="32" fillId="9" borderId="1" xfId="11" applyNumberFormat="1" applyFont="1" applyFill="1" applyBorder="1" applyAlignment="1">
      <alignment horizontal="left" vertical="center"/>
    </xf>
    <xf numFmtId="182" fontId="29" fillId="0" borderId="1" xfId="11" applyNumberFormat="1" applyBorder="1" applyAlignment="1">
      <alignment horizontal="left" vertical="center"/>
    </xf>
    <xf numFmtId="190" fontId="2" fillId="0" borderId="1" xfId="11" applyNumberFormat="1" applyFont="1" applyBorder="1" applyAlignment="1">
      <alignment horizontal="left" vertical="center" wrapText="1"/>
    </xf>
    <xf numFmtId="180" fontId="2" fillId="0" borderId="1" xfId="12" applyNumberFormat="1" applyFont="1" applyFill="1" applyBorder="1" applyAlignment="1">
      <alignment horizontal="left" vertical="center" wrapText="1"/>
    </xf>
    <xf numFmtId="1" fontId="2" fillId="0" borderId="1" xfId="11" applyNumberFormat="1" applyFont="1" applyBorder="1" applyAlignment="1">
      <alignment horizontal="left" vertical="center"/>
    </xf>
    <xf numFmtId="183" fontId="0" fillId="0" borderId="1" xfId="13" applyNumberFormat="1" applyFont="1" applyBorder="1" applyAlignment="1">
      <alignment horizontal="left" vertical="center" wrapText="1"/>
    </xf>
    <xf numFmtId="183" fontId="2" fillId="0" borderId="1" xfId="13" applyNumberFormat="1" applyFont="1" applyBorder="1" applyAlignment="1">
      <alignment horizontal="left" vertical="center" wrapText="1"/>
    </xf>
    <xf numFmtId="0" fontId="29" fillId="12" borderId="0" xfId="11" applyFill="1" applyAlignment="1">
      <alignment horizontal="center" vertical="center"/>
    </xf>
    <xf numFmtId="0" fontId="2" fillId="0" borderId="1" xfId="13" applyFont="1" applyBorder="1" applyAlignment="1">
      <alignment horizontal="left" vertical="center" wrapText="1"/>
    </xf>
    <xf numFmtId="49" fontId="2" fillId="0" borderId="1" xfId="11" applyNumberFormat="1" applyFont="1" applyBorder="1" applyAlignment="1">
      <alignment horizontal="left" vertical="center"/>
    </xf>
    <xf numFmtId="184" fontId="28" fillId="0" borderId="1" xfId="11" applyNumberFormat="1" applyFont="1" applyBorder="1" applyAlignment="1">
      <alignment horizontal="left" vertical="center"/>
    </xf>
    <xf numFmtId="184" fontId="28" fillId="12" borderId="1" xfId="11" applyNumberFormat="1" applyFont="1" applyFill="1" applyBorder="1" applyAlignment="1">
      <alignment horizontal="center" vertical="center"/>
    </xf>
    <xf numFmtId="185" fontId="2" fillId="0" borderId="1" xfId="11" applyNumberFormat="1" applyFont="1" applyBorder="1" applyAlignment="1">
      <alignment horizontal="left" vertical="center"/>
    </xf>
    <xf numFmtId="191" fontId="2" fillId="0" borderId="1" xfId="14" applyNumberFormat="1" applyFont="1" applyBorder="1" applyAlignment="1">
      <alignment horizontal="left" vertical="center" wrapText="1"/>
    </xf>
    <xf numFmtId="180" fontId="2" fillId="0" borderId="1" xfId="11" applyNumberFormat="1" applyFont="1" applyBorder="1" applyAlignment="1">
      <alignment horizontal="left" vertical="center"/>
    </xf>
    <xf numFmtId="2" fontId="2" fillId="0" borderId="1" xfId="11" applyNumberFormat="1" applyFont="1" applyBorder="1" applyAlignment="1">
      <alignment horizontal="left" vertical="center"/>
    </xf>
    <xf numFmtId="191" fontId="2" fillId="16" borderId="1" xfId="14" applyNumberFormat="1" applyFont="1" applyFill="1" applyBorder="1" applyAlignment="1">
      <alignment horizontal="left" vertical="center" wrapText="1"/>
    </xf>
    <xf numFmtId="184" fontId="2" fillId="0" borderId="1" xfId="11" applyNumberFormat="1" applyFont="1" applyBorder="1" applyAlignment="1">
      <alignment horizontal="left" vertical="center"/>
    </xf>
    <xf numFmtId="184" fontId="2" fillId="12" borderId="1" xfId="11" applyNumberFormat="1" applyFont="1" applyFill="1" applyBorder="1" applyAlignment="1">
      <alignment horizontal="center" vertical="center"/>
    </xf>
    <xf numFmtId="182" fontId="2" fillId="0" borderId="1" xfId="15" applyFont="1" applyBorder="1" applyAlignment="1">
      <alignment horizontal="left" vertical="center" wrapText="1"/>
    </xf>
    <xf numFmtId="185" fontId="2" fillId="0" borderId="1" xfId="11" applyNumberFormat="1" applyFont="1" applyBorder="1" applyAlignment="1">
      <alignment horizontal="left" vertical="center" wrapText="1"/>
    </xf>
    <xf numFmtId="184" fontId="28" fillId="0" borderId="1" xfId="4" applyNumberFormat="1" applyFont="1" applyBorder="1" applyAlignment="1">
      <alignment horizontal="left" vertical="center"/>
    </xf>
    <xf numFmtId="184" fontId="28" fillId="12" borderId="1" xfId="4" applyNumberFormat="1" applyFont="1" applyFill="1" applyBorder="1" applyAlignment="1">
      <alignment horizontal="center" vertical="center"/>
    </xf>
    <xf numFmtId="184" fontId="38" fillId="0" borderId="1" xfId="11" applyNumberFormat="1" applyFont="1" applyBorder="1" applyAlignment="1">
      <alignment horizontal="left" vertical="center"/>
    </xf>
    <xf numFmtId="185" fontId="29" fillId="0" borderId="1" xfId="11" applyNumberFormat="1" applyBorder="1" applyAlignment="1">
      <alignment horizontal="left" vertical="center" shrinkToFit="1"/>
    </xf>
    <xf numFmtId="182" fontId="29" fillId="0" borderId="1" xfId="11" applyNumberFormat="1" applyBorder="1" applyAlignment="1">
      <alignment horizontal="left" vertical="center" wrapText="1"/>
    </xf>
    <xf numFmtId="182" fontId="2" fillId="0" borderId="1" xfId="11" applyNumberFormat="1" applyFont="1" applyBorder="1" applyAlignment="1">
      <alignment horizontal="left" vertical="center"/>
    </xf>
    <xf numFmtId="184" fontId="32" fillId="0" borderId="1" xfId="11" applyNumberFormat="1" applyFont="1" applyBorder="1" applyAlignment="1">
      <alignment horizontal="left" vertical="center" wrapText="1"/>
    </xf>
    <xf numFmtId="184" fontId="2" fillId="12" borderId="1" xfId="11" applyNumberFormat="1" applyFont="1" applyFill="1" applyBorder="1" applyAlignment="1">
      <alignment horizontal="center" vertical="center" wrapText="1"/>
    </xf>
    <xf numFmtId="0" fontId="25" fillId="0" borderId="1" xfId="11" applyFont="1" applyBorder="1" applyAlignment="1">
      <alignment horizontal="left" vertical="center" wrapText="1"/>
    </xf>
    <xf numFmtId="183" fontId="2" fillId="0" borderId="1" xfId="11" applyNumberFormat="1" applyFont="1" applyBorder="1" applyAlignment="1">
      <alignment horizontal="left" vertical="center" wrapText="1"/>
    </xf>
    <xf numFmtId="49" fontId="2" fillId="0" borderId="1" xfId="11" applyNumberFormat="1" applyFont="1" applyBorder="1" applyAlignment="1">
      <alignment horizontal="left" vertical="center" wrapText="1"/>
    </xf>
    <xf numFmtId="184" fontId="2" fillId="0" borderId="1" xfId="11" applyNumberFormat="1" applyFont="1" applyBorder="1" applyAlignment="1">
      <alignment horizontal="left" vertical="center" wrapText="1"/>
    </xf>
    <xf numFmtId="180" fontId="2" fillId="0" borderId="1" xfId="11" applyNumberFormat="1" applyFont="1" applyBorder="1" applyAlignment="1">
      <alignment horizontal="left" vertical="center" wrapText="1"/>
    </xf>
    <xf numFmtId="179" fontId="2" fillId="17" borderId="1" xfId="16" applyFont="1" applyFill="1" applyBorder="1" applyAlignment="1">
      <alignment horizontal="left" vertical="center" wrapText="1"/>
    </xf>
    <xf numFmtId="184" fontId="12" fillId="0" borderId="1" xfId="11" applyNumberFormat="1" applyFont="1" applyBorder="1" applyAlignment="1">
      <alignment horizontal="left" vertical="center"/>
    </xf>
    <xf numFmtId="184" fontId="12" fillId="12" borderId="1" xfId="11" applyNumberFormat="1" applyFont="1" applyFill="1" applyBorder="1" applyAlignment="1">
      <alignment horizontal="center" vertical="center"/>
    </xf>
    <xf numFmtId="183" fontId="25" fillId="0" borderId="1" xfId="11" applyNumberFormat="1" applyFont="1" applyBorder="1" applyAlignment="1">
      <alignment horizontal="left" vertical="center"/>
    </xf>
    <xf numFmtId="0" fontId="12" fillId="0" borderId="1" xfId="11" applyFont="1" applyBorder="1" applyAlignment="1">
      <alignment horizontal="left" vertical="center" wrapText="1"/>
    </xf>
    <xf numFmtId="0" fontId="12" fillId="0" borderId="1" xfId="11" applyFont="1" applyBorder="1" applyAlignment="1">
      <alignment horizontal="left" vertical="center"/>
    </xf>
    <xf numFmtId="49" fontId="12" fillId="0" borderId="1" xfId="11" applyNumberFormat="1" applyFont="1" applyBorder="1" applyAlignment="1">
      <alignment horizontal="left" vertical="center"/>
    </xf>
    <xf numFmtId="2" fontId="12" fillId="0" borderId="1" xfId="11" applyNumberFormat="1" applyFont="1" applyBorder="1" applyAlignment="1">
      <alignment horizontal="left" vertical="center"/>
    </xf>
    <xf numFmtId="0" fontId="12" fillId="0" borderId="0" xfId="11" applyFont="1" applyAlignment="1">
      <alignment horizontal="left" vertical="center"/>
    </xf>
    <xf numFmtId="178" fontId="2" fillId="0" borderId="1" xfId="11" applyNumberFormat="1" applyFont="1" applyBorder="1" applyAlignment="1">
      <alignment horizontal="left" vertical="center" wrapText="1"/>
    </xf>
    <xf numFmtId="178" fontId="2" fillId="12" borderId="1" xfId="11" applyNumberFormat="1" applyFont="1" applyFill="1" applyBorder="1" applyAlignment="1">
      <alignment horizontal="center" vertical="center" wrapText="1"/>
    </xf>
    <xf numFmtId="0" fontId="0" fillId="0" borderId="1" xfId="13" applyFont="1" applyBorder="1" applyAlignment="1">
      <alignment horizontal="left" vertical="center" wrapText="1"/>
    </xf>
    <xf numFmtId="183" fontId="29" fillId="0" borderId="1" xfId="11" applyNumberFormat="1" applyBorder="1" applyAlignment="1">
      <alignment horizontal="left" vertical="center"/>
    </xf>
    <xf numFmtId="184" fontId="40" fillId="0" borderId="1" xfId="11" applyNumberFormat="1" applyFont="1" applyBorder="1" applyAlignment="1">
      <alignment horizontal="left" vertical="center"/>
    </xf>
    <xf numFmtId="184" fontId="40" fillId="12" borderId="1" xfId="11" applyNumberFormat="1" applyFont="1" applyFill="1" applyBorder="1" applyAlignment="1">
      <alignment horizontal="center" vertical="center"/>
    </xf>
    <xf numFmtId="184" fontId="41" fillId="0" borderId="2" xfId="11" applyNumberFormat="1" applyFont="1" applyBorder="1" applyAlignment="1">
      <alignment horizontal="left" vertical="center"/>
    </xf>
    <xf numFmtId="184" fontId="41" fillId="12" borderId="2" xfId="11" applyNumberFormat="1" applyFont="1" applyFill="1" applyBorder="1" applyAlignment="1">
      <alignment horizontal="center" vertical="center"/>
    </xf>
    <xf numFmtId="184" fontId="40" fillId="0" borderId="1" xfId="4" applyNumberFormat="1" applyFont="1" applyBorder="1" applyAlignment="1">
      <alignment horizontal="left" vertical="center"/>
    </xf>
    <xf numFmtId="184" fontId="40" fillId="12" borderId="1" xfId="4" applyNumberFormat="1" applyFont="1" applyFill="1" applyBorder="1" applyAlignment="1">
      <alignment horizontal="center" vertical="center"/>
    </xf>
    <xf numFmtId="0" fontId="29" fillId="0" borderId="0" xfId="11"/>
    <xf numFmtId="0" fontId="29" fillId="18" borderId="1" xfId="11" applyFill="1" applyBorder="1"/>
    <xf numFmtId="0" fontId="2" fillId="18" borderId="1" xfId="11" applyFont="1" applyFill="1" applyBorder="1"/>
    <xf numFmtId="0" fontId="2" fillId="12" borderId="0" xfId="11" applyFont="1" applyFill="1" applyAlignment="1">
      <alignment horizontal="center" vertical="center" wrapText="1"/>
    </xf>
    <xf numFmtId="178" fontId="2" fillId="0" borderId="0" xfId="11" applyNumberFormat="1" applyFont="1" applyAlignment="1">
      <alignment horizontal="left" vertical="center" wrapText="1"/>
    </xf>
    <xf numFmtId="2" fontId="2" fillId="0" borderId="0" xfId="11" applyNumberFormat="1" applyFont="1" applyAlignment="1">
      <alignment horizontal="left" vertical="center" wrapText="1"/>
    </xf>
    <xf numFmtId="1" fontId="2" fillId="0" borderId="0" xfId="11" applyNumberFormat="1" applyFont="1" applyAlignment="1">
      <alignment horizontal="left" vertical="center" wrapText="1"/>
    </xf>
    <xf numFmtId="0" fontId="2" fillId="2" borderId="1" xfId="11" applyFont="1" applyFill="1" applyBorder="1"/>
    <xf numFmtId="2" fontId="29" fillId="2" borderId="1" xfId="11" applyNumberFormat="1" applyFill="1" applyBorder="1"/>
    <xf numFmtId="0" fontId="29" fillId="2" borderId="1" xfId="11" applyFill="1" applyBorder="1"/>
    <xf numFmtId="0" fontId="2" fillId="0" borderId="0" xfId="11" applyFont="1"/>
    <xf numFmtId="0" fontId="29" fillId="0" borderId="12" xfId="11" applyBorder="1"/>
    <xf numFmtId="0" fontId="29" fillId="0" borderId="13" xfId="11" applyBorder="1"/>
    <xf numFmtId="0" fontId="29" fillId="0" borderId="1" xfId="11" applyBorder="1"/>
    <xf numFmtId="2" fontId="29" fillId="0" borderId="1" xfId="11" applyNumberFormat="1" applyBorder="1"/>
    <xf numFmtId="0" fontId="2" fillId="0" borderId="1" xfId="11" applyFont="1" applyBorder="1"/>
    <xf numFmtId="178" fontId="2" fillId="12" borderId="0" xfId="11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83" fontId="2" fillId="0" borderId="1" xfId="0" applyNumberFormat="1" applyFont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183" fontId="2" fillId="9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82" fontId="2" fillId="0" borderId="1" xfId="0" applyNumberFormat="1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183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83" fontId="25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left" vertical="center"/>
    </xf>
    <xf numFmtId="2" fontId="0" fillId="0" borderId="1" xfId="0" applyNumberForma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185" fontId="2" fillId="0" borderId="1" xfId="0" applyNumberFormat="1" applyFont="1" applyBorder="1" applyAlignment="1">
      <alignment horizontal="left" vertical="center"/>
    </xf>
    <xf numFmtId="180" fontId="2" fillId="0" borderId="1" xfId="0" applyNumberFormat="1" applyFont="1" applyBorder="1" applyAlignment="1">
      <alignment horizontal="left" vertical="center"/>
    </xf>
    <xf numFmtId="185" fontId="2" fillId="0" borderId="1" xfId="0" applyNumberFormat="1" applyFont="1" applyBorder="1" applyAlignment="1">
      <alignment horizontal="left" vertical="center" wrapText="1"/>
    </xf>
    <xf numFmtId="180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/>
    </xf>
    <xf numFmtId="178" fontId="1" fillId="10" borderId="1" xfId="0" applyNumberFormat="1" applyFont="1" applyFill="1" applyBorder="1" applyAlignment="1">
      <alignment horizontal="center" wrapText="1"/>
    </xf>
    <xf numFmtId="178" fontId="14" fillId="3" borderId="1" xfId="1" applyNumberFormat="1" applyFont="1" applyFill="1" applyBorder="1" applyAlignment="1">
      <alignment wrapText="1"/>
    </xf>
    <xf numFmtId="178" fontId="0" fillId="9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81" fontId="0" fillId="0" borderId="1" xfId="10" applyNumberFormat="1" applyFont="1" applyBorder="1"/>
    <xf numFmtId="178" fontId="36" fillId="5" borderId="1" xfId="0" applyNumberFormat="1" applyFont="1" applyFill="1" applyBorder="1" applyAlignment="1">
      <alignment horizontal="center" vertical="center" wrapText="1"/>
    </xf>
    <xf numFmtId="178" fontId="14" fillId="11" borderId="1" xfId="1" applyNumberFormat="1" applyFont="1" applyFill="1" applyBorder="1" applyAlignment="1">
      <alignment horizontal="center" wrapText="1"/>
    </xf>
    <xf numFmtId="26" fontId="1" fillId="5" borderId="1" xfId="0" applyNumberFormat="1" applyFont="1" applyFill="1" applyBorder="1" applyAlignment="1">
      <alignment horizontal="center"/>
    </xf>
    <xf numFmtId="178" fontId="1" fillId="9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horizontal="center" wrapText="1"/>
    </xf>
    <xf numFmtId="26" fontId="1" fillId="7" borderId="1" xfId="0" applyNumberFormat="1" applyFont="1" applyFill="1" applyBorder="1" applyAlignment="1">
      <alignment horizontal="center"/>
    </xf>
    <xf numFmtId="178" fontId="1" fillId="7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left" vertical="center"/>
    </xf>
    <xf numFmtId="178" fontId="1" fillId="7" borderId="0" xfId="0" applyNumberFormat="1" applyFont="1" applyFill="1" applyAlignment="1">
      <alignment horizontal="center" wrapText="1"/>
    </xf>
    <xf numFmtId="0" fontId="2" fillId="17" borderId="1" xfId="11" applyFont="1" applyFill="1" applyBorder="1" applyAlignment="1">
      <alignment horizontal="left" vertical="center"/>
    </xf>
    <xf numFmtId="0" fontId="43" fillId="0" borderId="1" xfId="0" applyFont="1" applyBorder="1" applyAlignment="1">
      <alignment horizontal="left"/>
    </xf>
    <xf numFmtId="181" fontId="42" fillId="0" borderId="1" xfId="2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/>
    </xf>
    <xf numFmtId="2" fontId="1" fillId="7" borderId="1" xfId="0" applyNumberFormat="1" applyFont="1" applyFill="1" applyBorder="1"/>
    <xf numFmtId="0" fontId="1" fillId="7" borderId="0" xfId="0" applyFont="1" applyFill="1" applyAlignment="1">
      <alignment wrapText="1"/>
    </xf>
    <xf numFmtId="178" fontId="44" fillId="9" borderId="1" xfId="0" applyNumberFormat="1" applyFont="1" applyFill="1" applyBorder="1" applyAlignment="1">
      <alignment horizontal="center" wrapText="1"/>
    </xf>
    <xf numFmtId="26" fontId="1" fillId="9" borderId="1" xfId="4" applyNumberFormat="1" applyFont="1" applyFill="1" applyBorder="1" applyAlignment="1">
      <alignment horizontal="center" vertical="center"/>
    </xf>
    <xf numFmtId="178" fontId="1" fillId="9" borderId="1" xfId="4" applyNumberFormat="1" applyFont="1" applyFill="1" applyBorder="1" applyAlignment="1">
      <alignment horizontal="center" vertical="center" wrapText="1"/>
    </xf>
    <xf numFmtId="178" fontId="1" fillId="9" borderId="1" xfId="0" applyNumberFormat="1" applyFont="1" applyFill="1" applyBorder="1" applyAlignment="1">
      <alignment horizontal="center" vertical="center" wrapText="1"/>
    </xf>
    <xf numFmtId="178" fontId="1" fillId="9" borderId="1" xfId="4" applyNumberFormat="1" applyFont="1" applyFill="1" applyBorder="1" applyAlignment="1">
      <alignment horizontal="center" wrapText="1"/>
    </xf>
    <xf numFmtId="26" fontId="1" fillId="5" borderId="1" xfId="4" applyNumberFormat="1" applyFont="1" applyFill="1" applyBorder="1" applyAlignment="1">
      <alignment horizontal="center" vertical="center"/>
    </xf>
    <xf numFmtId="178" fontId="1" fillId="5" borderId="1" xfId="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5" fillId="19" borderId="1" xfId="0" applyFont="1" applyFill="1" applyBorder="1" applyAlignment="1">
      <alignment vertical="center" wrapText="1"/>
    </xf>
    <xf numFmtId="187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189" fontId="2" fillId="0" borderId="1" xfId="0" applyNumberFormat="1" applyFont="1" applyBorder="1" applyAlignment="1">
      <alignment horizontal="left" vertical="center" wrapText="1"/>
    </xf>
    <xf numFmtId="2" fontId="2" fillId="2" borderId="1" xfId="0" applyNumberFormat="1" applyFont="1" applyFill="1" applyBorder="1"/>
    <xf numFmtId="0" fontId="2" fillId="15" borderId="1" xfId="0" applyFont="1" applyFill="1" applyBorder="1" applyAlignment="1">
      <alignment horizontal="left" vertical="center"/>
    </xf>
    <xf numFmtId="0" fontId="2" fillId="19" borderId="1" xfId="0" applyFont="1" applyFill="1" applyBorder="1" applyAlignment="1">
      <alignment wrapText="1"/>
    </xf>
    <xf numFmtId="49" fontId="2" fillId="19" borderId="1" xfId="0" applyNumberFormat="1" applyFont="1" applyFill="1" applyBorder="1"/>
    <xf numFmtId="2" fontId="2" fillId="7" borderId="1" xfId="0" applyNumberFormat="1" applyFont="1" applyFill="1" applyBorder="1"/>
    <xf numFmtId="0" fontId="2" fillId="0" borderId="1" xfId="0" applyFont="1" applyBorder="1" applyAlignment="1">
      <alignment wrapText="1"/>
    </xf>
    <xf numFmtId="185" fontId="2" fillId="0" borderId="1" xfId="0" applyNumberFormat="1" applyFont="1" applyBorder="1" applyAlignment="1">
      <alignment horizontal="left" vertical="center" shrinkToFit="1"/>
    </xf>
    <xf numFmtId="182" fontId="2" fillId="0" borderId="1" xfId="0" applyNumberFormat="1" applyFont="1" applyBorder="1" applyAlignment="1">
      <alignment horizontal="left" vertical="center" wrapText="1"/>
    </xf>
    <xf numFmtId="0" fontId="2" fillId="7" borderId="0" xfId="0" applyFont="1" applyFill="1" applyAlignment="1">
      <alignment wrapText="1"/>
    </xf>
    <xf numFmtId="0" fontId="45" fillId="19" borderId="1" xfId="4" applyFont="1" applyFill="1" applyBorder="1" applyAlignment="1">
      <alignment vertical="center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14" fontId="1" fillId="0" borderId="17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178" fontId="1" fillId="0" borderId="1" xfId="1" applyNumberFormat="1" applyFont="1" applyBorder="1" applyAlignment="1">
      <alignment horizontal="center" wrapText="1"/>
    </xf>
    <xf numFmtId="2" fontId="31" fillId="0" borderId="1" xfId="1" applyNumberFormat="1" applyFont="1" applyBorder="1" applyAlignment="1">
      <alignment wrapText="1"/>
    </xf>
    <xf numFmtId="0" fontId="1" fillId="3" borderId="6" xfId="0" applyFont="1" applyFill="1" applyBorder="1" applyAlignment="1">
      <alignment horizontal="center" wrapText="1"/>
    </xf>
    <xf numFmtId="0" fontId="19" fillId="3" borderId="6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87" fontId="1" fillId="3" borderId="1" xfId="0" applyNumberFormat="1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178" fontId="1" fillId="3" borderId="1" xfId="1" applyNumberFormat="1" applyFont="1" applyFill="1" applyBorder="1" applyAlignment="1">
      <alignment horizontal="center" wrapText="1"/>
    </xf>
    <xf numFmtId="2" fontId="31" fillId="3" borderId="1" xfId="1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9" borderId="6" xfId="0" applyFont="1" applyFill="1" applyBorder="1" applyAlignment="1">
      <alignment horizontal="center" wrapText="1"/>
    </xf>
    <xf numFmtId="0" fontId="19" fillId="9" borderId="6" xfId="0" applyFont="1" applyFill="1" applyBorder="1" applyAlignment="1">
      <alignment horizontal="center" wrapText="1"/>
    </xf>
    <xf numFmtId="187" fontId="1" fillId="9" borderId="1" xfId="0" applyNumberFormat="1" applyFont="1" applyFill="1" applyBorder="1" applyAlignment="1">
      <alignment horizontal="center" wrapText="1"/>
    </xf>
    <xf numFmtId="1" fontId="1" fillId="9" borderId="1" xfId="0" applyNumberFormat="1" applyFont="1" applyFill="1" applyBorder="1" applyAlignment="1">
      <alignment horizontal="center" wrapText="1"/>
    </xf>
    <xf numFmtId="178" fontId="1" fillId="9" borderId="1" xfId="1" applyNumberFormat="1" applyFont="1" applyFill="1" applyBorder="1" applyAlignment="1">
      <alignment horizontal="center" wrapText="1"/>
    </xf>
    <xf numFmtId="2" fontId="31" fillId="9" borderId="1" xfId="1" applyNumberFormat="1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2" fillId="0" borderId="12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horizontal="left" vertical="center"/>
    </xf>
    <xf numFmtId="179" fontId="1" fillId="0" borderId="1" xfId="0" applyNumberFormat="1" applyFont="1" applyBorder="1" applyAlignment="1">
      <alignment vertical="center" wrapText="1"/>
    </xf>
    <xf numFmtId="0" fontId="3" fillId="5" borderId="1" xfId="0" applyFont="1" applyFill="1" applyBorder="1"/>
    <xf numFmtId="0" fontId="3" fillId="20" borderId="1" xfId="0" applyFont="1" applyFill="1" applyBorder="1"/>
    <xf numFmtId="17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189" fontId="2" fillId="0" borderId="1" xfId="0" applyNumberFormat="1" applyFont="1" applyBorder="1" applyAlignment="1">
      <alignment horizontal="left" vertical="center" wrapText="1"/>
    </xf>
    <xf numFmtId="185" fontId="2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179" fontId="2" fillId="0" borderId="1" xfId="0" applyNumberFormat="1" applyFont="1" applyBorder="1" applyAlignment="1">
      <alignment horizontal="left" vertical="center" wrapText="1"/>
    </xf>
    <xf numFmtId="179" fontId="1" fillId="0" borderId="1" xfId="0" applyNumberFormat="1" applyFont="1" applyBorder="1" applyAlignment="1">
      <alignment horizontal="left" vertical="center" wrapText="1"/>
    </xf>
    <xf numFmtId="185" fontId="2" fillId="0" borderId="1" xfId="0" applyNumberFormat="1" applyFont="1" applyBorder="1" applyAlignment="1">
      <alignment horizontal="left" vertical="center" wrapText="1"/>
    </xf>
    <xf numFmtId="185" fontId="2" fillId="0" borderId="1" xfId="17" applyNumberFormat="1" applyFont="1" applyBorder="1" applyAlignment="1">
      <alignment horizontal="left" vertical="center"/>
    </xf>
    <xf numFmtId="0" fontId="47" fillId="0" borderId="0" xfId="0" applyFont="1" applyAlignment="1">
      <alignment horizontal="center" wrapText="1"/>
    </xf>
    <xf numFmtId="2" fontId="29" fillId="0" borderId="1" xfId="11" applyNumberFormat="1" applyBorder="1" applyAlignment="1">
      <alignment horizontal="center" vertical="center"/>
    </xf>
    <xf numFmtId="2" fontId="2" fillId="0" borderId="1" xfId="11" applyNumberFormat="1" applyFont="1" applyBorder="1" applyAlignment="1">
      <alignment horizontal="center" vertical="center"/>
    </xf>
    <xf numFmtId="2" fontId="25" fillId="0" borderId="1" xfId="11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2" fontId="29" fillId="0" borderId="1" xfId="11" applyNumberFormat="1" applyBorder="1" applyAlignment="1">
      <alignment horizontal="left" vertical="center" wrapText="1"/>
    </xf>
    <xf numFmtId="2" fontId="29" fillId="0" borderId="1" xfId="11" applyNumberFormat="1" applyBorder="1" applyAlignment="1">
      <alignment horizontal="left" vertical="center"/>
    </xf>
    <xf numFmtId="0" fontId="1" fillId="13" borderId="9" xfId="11" applyFont="1" applyFill="1" applyBorder="1" applyAlignment="1">
      <alignment horizontal="left" vertical="center" wrapText="1"/>
    </xf>
    <xf numFmtId="0" fontId="1" fillId="13" borderId="8" xfId="11" applyFont="1" applyFill="1" applyBorder="1" applyAlignment="1">
      <alignment horizontal="left" vertical="center" wrapText="1"/>
    </xf>
    <xf numFmtId="0" fontId="1" fillId="13" borderId="10" xfId="11" applyFont="1" applyFill="1" applyBorder="1" applyAlignment="1">
      <alignment horizontal="left" vertical="center" wrapText="1"/>
    </xf>
    <xf numFmtId="0" fontId="1" fillId="13" borderId="11" xfId="11" applyFont="1" applyFill="1" applyBorder="1" applyAlignment="1">
      <alignment horizontal="left" vertical="center" wrapText="1"/>
    </xf>
    <xf numFmtId="0" fontId="2" fillId="13" borderId="3" xfId="11" applyFont="1" applyFill="1" applyBorder="1" applyAlignment="1">
      <alignment horizontal="left" vertical="center" wrapText="1"/>
    </xf>
    <xf numFmtId="0" fontId="29" fillId="0" borderId="1" xfId="11" applyBorder="1" applyAlignment="1">
      <alignment horizontal="left" vertical="center" wrapText="1"/>
    </xf>
    <xf numFmtId="0" fontId="29" fillId="0" borderId="3" xfId="11" applyBorder="1" applyAlignment="1">
      <alignment horizontal="left" vertical="center" wrapText="1"/>
    </xf>
    <xf numFmtId="0" fontId="29" fillId="0" borderId="6" xfId="11" applyBorder="1" applyAlignment="1">
      <alignment horizontal="left" vertical="center" wrapText="1"/>
    </xf>
    <xf numFmtId="0" fontId="2" fillId="0" borderId="3" xfId="11" applyFont="1" applyBorder="1" applyAlignment="1">
      <alignment horizontal="left" vertical="center" wrapText="1"/>
    </xf>
    <xf numFmtId="189" fontId="29" fillId="0" borderId="1" xfId="11" applyNumberFormat="1" applyBorder="1" applyAlignment="1">
      <alignment horizontal="left" vertical="center" wrapText="1"/>
    </xf>
    <xf numFmtId="0" fontId="29" fillId="0" borderId="3" xfId="11" applyBorder="1" applyAlignment="1">
      <alignment horizontal="left" vertical="center"/>
    </xf>
    <xf numFmtId="0" fontId="29" fillId="0" borderId="4" xfId="11" applyBorder="1" applyAlignment="1">
      <alignment horizontal="left" vertical="center"/>
    </xf>
    <xf numFmtId="0" fontId="29" fillId="0" borderId="6" xfId="11" applyBorder="1" applyAlignment="1">
      <alignment horizontal="left" vertical="center"/>
    </xf>
    <xf numFmtId="0" fontId="29" fillId="0" borderId="4" xfId="11" applyBorder="1" applyAlignment="1">
      <alignment horizontal="left" vertical="center" wrapText="1"/>
    </xf>
    <xf numFmtId="0" fontId="2" fillId="0" borderId="4" xfId="11" applyFont="1" applyBorder="1" applyAlignment="1">
      <alignment horizontal="left" vertical="center" wrapText="1"/>
    </xf>
    <xf numFmtId="0" fontId="2" fillId="0" borderId="6" xfId="11" applyFont="1" applyBorder="1" applyAlignment="1">
      <alignment horizontal="left" vertical="center" wrapText="1"/>
    </xf>
    <xf numFmtId="0" fontId="2" fillId="0" borderId="3" xfId="11" applyFont="1" applyBorder="1" applyAlignment="1">
      <alignment horizontal="left" vertical="center"/>
    </xf>
    <xf numFmtId="0" fontId="2" fillId="0" borderId="4" xfId="11" applyFont="1" applyBorder="1" applyAlignment="1">
      <alignment horizontal="left" vertical="center"/>
    </xf>
    <xf numFmtId="0" fontId="2" fillId="0" borderId="6" xfId="11" applyFont="1" applyBorder="1" applyAlignment="1">
      <alignment horizontal="left" vertical="center"/>
    </xf>
    <xf numFmtId="0" fontId="29" fillId="0" borderId="1" xfId="11" applyBorder="1" applyAlignment="1">
      <alignment horizontal="left" vertical="center"/>
    </xf>
    <xf numFmtId="2" fontId="2" fillId="0" borderId="1" xfId="11" applyNumberFormat="1" applyFont="1" applyBorder="1" applyAlignment="1">
      <alignment horizontal="left" vertical="center" wrapText="1"/>
    </xf>
    <xf numFmtId="0" fontId="2" fillId="0" borderId="1" xfId="11" applyFont="1" applyBorder="1" applyAlignment="1">
      <alignment horizontal="left" vertical="center"/>
    </xf>
    <xf numFmtId="179" fontId="2" fillId="0" borderId="1" xfId="11" applyNumberFormat="1" applyFont="1" applyBorder="1" applyAlignment="1">
      <alignment horizontal="left" vertical="center" wrapText="1"/>
    </xf>
    <xf numFmtId="0" fontId="2" fillId="0" borderId="1" xfId="11" applyFont="1" applyBorder="1" applyAlignment="1">
      <alignment horizontal="left" vertical="center" wrapText="1"/>
    </xf>
    <xf numFmtId="185" fontId="2" fillId="0" borderId="1" xfId="11" applyNumberFormat="1" applyFont="1" applyBorder="1" applyAlignment="1">
      <alignment horizontal="left" vertical="center"/>
    </xf>
    <xf numFmtId="0" fontId="1" fillId="0" borderId="1" xfId="11" applyFont="1" applyBorder="1" applyAlignment="1">
      <alignment horizontal="left" vertical="center" wrapText="1"/>
    </xf>
    <xf numFmtId="0" fontId="2" fillId="0" borderId="1" xfId="4" applyBorder="1" applyAlignment="1">
      <alignment horizontal="left" vertical="center" wrapText="1"/>
    </xf>
    <xf numFmtId="2" fontId="2" fillId="0" borderId="1" xfId="11" applyNumberFormat="1" applyFont="1" applyBorder="1" applyAlignment="1">
      <alignment horizontal="left" vertical="center"/>
    </xf>
    <xf numFmtId="192" fontId="36" fillId="0" borderId="1" xfId="11" applyNumberFormat="1" applyFont="1" applyBorder="1" applyAlignment="1">
      <alignment horizontal="left" vertical="center"/>
    </xf>
    <xf numFmtId="0" fontId="37" fillId="0" borderId="1" xfId="11" applyFont="1" applyBorder="1" applyAlignment="1">
      <alignment horizontal="left" vertical="center" wrapText="1"/>
    </xf>
    <xf numFmtId="185" fontId="2" fillId="0" borderId="1" xfId="11" applyNumberFormat="1" applyFont="1" applyBorder="1" applyAlignment="1">
      <alignment horizontal="left" vertical="center" wrapText="1"/>
    </xf>
  </cellXfs>
  <cellStyles count="21">
    <cellStyle name="_ET_STYLE_NoName_00_ 2 2 2" xfId="19" xr:uid="{56ACCD1B-5AC6-4BD8-8EE8-E76F8C163CBB}"/>
    <cellStyle name="Comma 5" xfId="6" xr:uid="{214E895C-E08B-4D4A-929F-E529946AC668}"/>
    <cellStyle name="Comma 5 2" xfId="12" xr:uid="{238E9FBB-4953-4912-B9F7-897E52AAAB05}"/>
    <cellStyle name="Currency 15" xfId="8" xr:uid="{16B78581-3E22-4CE0-8590-B15F75E54F83}"/>
    <cellStyle name="Normal 2" xfId="4" xr:uid="{7DCAA5FD-EA4B-42A1-8489-4FAC79BED569}"/>
    <cellStyle name="Normal 2 18 2" xfId="1" xr:uid="{1BA08453-9F65-454B-A4A0-7177E70831F2}"/>
    <cellStyle name="Normal 3" xfId="11" xr:uid="{EA8BBBF0-4E75-4B25-BC51-51F3C59010CC}"/>
    <cellStyle name="Normal 55" xfId="17" xr:uid="{7DFE19CE-BD3E-4C62-AF49-B80DCAABF542}"/>
    <cellStyle name="Normal 65" xfId="9" xr:uid="{9EF702BA-06A2-4659-AA0A-96E26EE22697}"/>
    <cellStyle name="Percent 2" xfId="5" xr:uid="{03D1C999-4950-4181-BE4E-A215D8708A70}"/>
    <cellStyle name="Percent 2 2 2 52" xfId="20" xr:uid="{3453FDAF-64F5-43B5-92F5-2D91938E2B60}"/>
    <cellStyle name="Style 1" xfId="3" xr:uid="{F4609D05-B161-47A5-8040-F8D4BA086F06}"/>
    <cellStyle name="Style 1 2" xfId="7" xr:uid="{A389DC34-ED63-4514-A03F-66257C74D5C4}"/>
    <cellStyle name="百分比" xfId="10" builtinId="5"/>
    <cellStyle name="常规" xfId="0" builtinId="0"/>
    <cellStyle name="常规_quotation-Mercury  3.22.2011 (for BBB) 2 3 2" xfId="16" xr:uid="{1BD9D899-35C3-40DB-8EA1-C07B11381D4B}"/>
    <cellStyle name="常规_quotation-Mercury  3.22.2011 (for BBB)_BBB Spring 12 Styleout Belize - Heather 102111 2" xfId="13" xr:uid="{46623EFF-07BE-401A-B787-23C13060AD06}"/>
    <cellStyle name="常规_quotation-Mercury  3.22.2011 (for BBB)_JLA BBB quotation sheet -9.13 2" xfId="15" xr:uid="{A2491424-F74A-4AC2-9561-E44B535CF7D2}"/>
    <cellStyle name="常规_TSS-TARGET Holiday 09 D67 Better damask Table linen--90327 (3)" xfId="14" xr:uid="{C161970F-0205-4F4A-96DF-2CDFD2BABB3B}"/>
    <cellStyle name="样式 1 2" xfId="2" xr:uid="{DC9B73B6-A1E9-48DB-83A0-64D6E1D16DDF}"/>
    <cellStyle name="样式 1 4" xfId="18" xr:uid="{7B0EB2CA-376B-4DA0-A344-BD280CBD445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4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1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3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2.png"/><Relationship Id="rId10" Type="http://schemas.openxmlformats.org/officeDocument/2006/relationships/image" Target="../media/image10.png"/><Relationship Id="rId19" Type="http://schemas.openxmlformats.org/officeDocument/2006/relationships/image" Target="NULL" TargetMode="External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13" Type="http://schemas.openxmlformats.org/officeDocument/2006/relationships/image" Target="../media/image18.png"/><Relationship Id="rId18" Type="http://schemas.openxmlformats.org/officeDocument/2006/relationships/image" Target="../media/image15.png"/><Relationship Id="rId26" Type="http://schemas.openxmlformats.org/officeDocument/2006/relationships/image" Target="../media/image17.png"/><Relationship Id="rId3" Type="http://schemas.openxmlformats.org/officeDocument/2006/relationships/image" Target="../media/image19.png"/><Relationship Id="rId21" Type="http://schemas.openxmlformats.org/officeDocument/2006/relationships/image" Target="../media/image6.jpeg"/><Relationship Id="rId7" Type="http://schemas.openxmlformats.org/officeDocument/2006/relationships/image" Target="../media/image12.jpeg"/><Relationship Id="rId12" Type="http://schemas.openxmlformats.org/officeDocument/2006/relationships/image" Target="../media/image16.jpeg"/><Relationship Id="rId17" Type="http://schemas.openxmlformats.org/officeDocument/2006/relationships/image" Target="../media/image9.png"/><Relationship Id="rId25" Type="http://schemas.openxmlformats.org/officeDocument/2006/relationships/image" Target="../media/image25.jpeg"/><Relationship Id="rId2" Type="http://schemas.openxmlformats.org/officeDocument/2006/relationships/image" Target="../media/image13.jpeg"/><Relationship Id="rId16" Type="http://schemas.openxmlformats.org/officeDocument/2006/relationships/image" Target="../media/image24.png"/><Relationship Id="rId20" Type="http://schemas.openxmlformats.org/officeDocument/2006/relationships/image" Target="../media/image5.jpeg"/><Relationship Id="rId1" Type="http://schemas.openxmlformats.org/officeDocument/2006/relationships/image" Target="../media/image10.png"/><Relationship Id="rId6" Type="http://schemas.openxmlformats.org/officeDocument/2006/relationships/image" Target="../media/image14.png"/><Relationship Id="rId11" Type="http://schemas.openxmlformats.org/officeDocument/2006/relationships/image" Target="../media/image22.png"/><Relationship Id="rId24" Type="http://schemas.openxmlformats.org/officeDocument/2006/relationships/image" Target="../media/image3.png"/><Relationship Id="rId5" Type="http://schemas.openxmlformats.org/officeDocument/2006/relationships/image" Target="../media/image11.png"/><Relationship Id="rId15" Type="http://schemas.openxmlformats.org/officeDocument/2006/relationships/image" Target="../media/image23.jpeg"/><Relationship Id="rId23" Type="http://schemas.openxmlformats.org/officeDocument/2006/relationships/image" Target="../media/image2.jpeg"/><Relationship Id="rId10" Type="http://schemas.openxmlformats.org/officeDocument/2006/relationships/image" Target="../media/image8.png"/><Relationship Id="rId19" Type="http://schemas.openxmlformats.org/officeDocument/2006/relationships/image" Target="../media/image4.jpeg"/><Relationship Id="rId4" Type="http://schemas.openxmlformats.org/officeDocument/2006/relationships/image" Target="../media/image20.png"/><Relationship Id="rId9" Type="http://schemas.openxmlformats.org/officeDocument/2006/relationships/image" Target="../media/image7.png"/><Relationship Id="rId14" Type="http://schemas.openxmlformats.org/officeDocument/2006/relationships/image" Target="NULL" TargetMode="External"/><Relationship Id="rId2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566965</xdr:colOff>
      <xdr:row>6</xdr:row>
      <xdr:rowOff>83154</xdr:rowOff>
    </xdr:from>
    <xdr:to>
      <xdr:col>0</xdr:col>
      <xdr:colOff>1122336</xdr:colOff>
      <xdr:row>7</xdr:row>
      <xdr:rowOff>503266</xdr:rowOff>
    </xdr:to>
    <xdr:pic>
      <xdr:nvPicPr>
        <xdr:cNvPr id="3" name="图片 26">
          <a:extLst>
            <a:ext uri="{FF2B5EF4-FFF2-40B4-BE49-F238E27FC236}">
              <a16:creationId xmlns:a16="http://schemas.microsoft.com/office/drawing/2014/main" id="{CD5257A7-54C7-4352-ABA2-EAFD3F38B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8165" y="1315054"/>
          <a:ext cx="555371" cy="991612"/>
        </a:xfrm>
        <a:prstGeom prst="rect">
          <a:avLst/>
        </a:prstGeom>
      </xdr:spPr>
    </xdr:pic>
    <xdr:clientData/>
  </xdr:twoCellAnchor>
  <xdr:twoCellAnchor editAs="oneCell">
    <xdr:from>
      <xdr:col>0</xdr:col>
      <xdr:colOff>1245204</xdr:colOff>
      <xdr:row>6</xdr:row>
      <xdr:rowOff>138342</xdr:rowOff>
    </xdr:from>
    <xdr:to>
      <xdr:col>0</xdr:col>
      <xdr:colOff>2030569</xdr:colOff>
      <xdr:row>7</xdr:row>
      <xdr:rowOff>525842</xdr:rowOff>
    </xdr:to>
    <xdr:pic>
      <xdr:nvPicPr>
        <xdr:cNvPr id="4" name="图片 27">
          <a:extLst>
            <a:ext uri="{FF2B5EF4-FFF2-40B4-BE49-F238E27FC236}">
              <a16:creationId xmlns:a16="http://schemas.microsoft.com/office/drawing/2014/main" id="{EC87E927-6ACC-4709-AE24-F3617C6F5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56404" y="1370242"/>
          <a:ext cx="785365" cy="959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264585</xdr:colOff>
      <xdr:row>9</xdr:row>
      <xdr:rowOff>249464</xdr:rowOff>
    </xdr:from>
    <xdr:to>
      <xdr:col>0</xdr:col>
      <xdr:colOff>2096967</xdr:colOff>
      <xdr:row>14</xdr:row>
      <xdr:rowOff>90714</xdr:rowOff>
    </xdr:to>
    <xdr:pic>
      <xdr:nvPicPr>
        <xdr:cNvPr id="5" name="图片 29">
          <a:extLst>
            <a:ext uri="{FF2B5EF4-FFF2-40B4-BE49-F238E27FC236}">
              <a16:creationId xmlns:a16="http://schemas.microsoft.com/office/drawing/2014/main" id="{4C3506E0-4EBD-4F58-A7A8-DEFE80208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75785" y="2903764"/>
          <a:ext cx="1832382" cy="1238249"/>
        </a:xfrm>
        <a:prstGeom prst="rect">
          <a:avLst/>
        </a:prstGeom>
      </xdr:spPr>
    </xdr:pic>
    <xdr:clientData/>
  </xdr:twoCellAnchor>
  <xdr:twoCellAnchor editAs="oneCell">
    <xdr:from>
      <xdr:col>0</xdr:col>
      <xdr:colOff>1518155</xdr:colOff>
      <xdr:row>17</xdr:row>
      <xdr:rowOff>226786</xdr:rowOff>
    </xdr:from>
    <xdr:to>
      <xdr:col>0</xdr:col>
      <xdr:colOff>2384931</xdr:colOff>
      <xdr:row>21</xdr:row>
      <xdr:rowOff>167997</xdr:rowOff>
    </xdr:to>
    <xdr:pic>
      <xdr:nvPicPr>
        <xdr:cNvPr id="6" name="图片 20">
          <a:extLst>
            <a:ext uri="{FF2B5EF4-FFF2-40B4-BE49-F238E27FC236}">
              <a16:creationId xmlns:a16="http://schemas.microsoft.com/office/drawing/2014/main" id="{0BFEA6E1-B8F9-41F2-9911-933137A6F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29355" y="5116286"/>
          <a:ext cx="866776" cy="1058810"/>
        </a:xfrm>
        <a:prstGeom prst="rect">
          <a:avLst/>
        </a:prstGeom>
      </xdr:spPr>
    </xdr:pic>
    <xdr:clientData/>
  </xdr:twoCellAnchor>
  <xdr:twoCellAnchor editAs="oneCell">
    <xdr:from>
      <xdr:col>0</xdr:col>
      <xdr:colOff>37797</xdr:colOff>
      <xdr:row>17</xdr:row>
      <xdr:rowOff>264886</xdr:rowOff>
    </xdr:from>
    <xdr:to>
      <xdr:col>0</xdr:col>
      <xdr:colOff>1422638</xdr:colOff>
      <xdr:row>21</xdr:row>
      <xdr:rowOff>136678</xdr:rowOff>
    </xdr:to>
    <xdr:pic>
      <xdr:nvPicPr>
        <xdr:cNvPr id="7" name="图片 21">
          <a:extLst>
            <a:ext uri="{FF2B5EF4-FFF2-40B4-BE49-F238E27FC236}">
              <a16:creationId xmlns:a16="http://schemas.microsoft.com/office/drawing/2014/main" id="{0B7CB12C-EAC3-4B0F-B958-2D8C8CFE8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8997" y="5154386"/>
          <a:ext cx="1384841" cy="989391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25</xdr:row>
      <xdr:rowOff>143631</xdr:rowOff>
    </xdr:from>
    <xdr:to>
      <xdr:col>0</xdr:col>
      <xdr:colOff>2197522</xdr:colOff>
      <xdr:row>29</xdr:row>
      <xdr:rowOff>205922</xdr:rowOff>
    </xdr:to>
    <xdr:pic>
      <xdr:nvPicPr>
        <xdr:cNvPr id="8" name="图片 24">
          <a:extLst>
            <a:ext uri="{FF2B5EF4-FFF2-40B4-BE49-F238E27FC236}">
              <a16:creationId xmlns:a16="http://schemas.microsoft.com/office/drawing/2014/main" id="{8631FE11-053C-4E72-9D52-E348BE2A5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28700" y="7268331"/>
          <a:ext cx="1880022" cy="11798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37798</xdr:colOff>
      <xdr:row>36</xdr:row>
      <xdr:rowOff>139549</xdr:rowOff>
    </xdr:from>
    <xdr:to>
      <xdr:col>0</xdr:col>
      <xdr:colOff>2106561</xdr:colOff>
      <xdr:row>39</xdr:row>
      <xdr:rowOff>264584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3147044A-A81C-45B9-B3AA-DAEF5227D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48998" y="10337649"/>
          <a:ext cx="2068763" cy="9632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1984527</xdr:colOff>
      <xdr:row>33</xdr:row>
      <xdr:rowOff>272144</xdr:rowOff>
    </xdr:from>
    <xdr:to>
      <xdr:col>0</xdr:col>
      <xdr:colOff>2487447</xdr:colOff>
      <xdr:row>38</xdr:row>
      <xdr:rowOff>1165</xdr:rowOff>
    </xdr:to>
    <xdr:pic>
      <xdr:nvPicPr>
        <xdr:cNvPr id="10" name="图片 13" descr="银色的奖杯&#10;&#10;AI 生成的内容可能不正确。">
          <a:extLst>
            <a:ext uri="{FF2B5EF4-FFF2-40B4-BE49-F238E27FC236}">
              <a16:creationId xmlns:a16="http://schemas.microsoft.com/office/drawing/2014/main" id="{01D8D2B5-8CBA-423D-BEDC-1326BC937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727" y="9632044"/>
          <a:ext cx="502920" cy="1126021"/>
        </a:xfrm>
        <a:prstGeom prst="rect">
          <a:avLst/>
        </a:prstGeom>
      </xdr:spPr>
    </xdr:pic>
    <xdr:clientData/>
  </xdr:twoCellAnchor>
  <xdr:twoCellAnchor editAs="oneCell">
    <xdr:from>
      <xdr:col>0</xdr:col>
      <xdr:colOff>370417</xdr:colOff>
      <xdr:row>45</xdr:row>
      <xdr:rowOff>173869</xdr:rowOff>
    </xdr:from>
    <xdr:to>
      <xdr:col>0</xdr:col>
      <xdr:colOff>2276433</xdr:colOff>
      <xdr:row>50</xdr:row>
      <xdr:rowOff>36647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C3E2B088-47F7-4101-AFC6-77287614C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1081617" y="12886569"/>
          <a:ext cx="1906016" cy="12597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120952</xdr:colOff>
      <xdr:row>53</xdr:row>
      <xdr:rowOff>60476</xdr:rowOff>
    </xdr:from>
    <xdr:to>
      <xdr:col>0</xdr:col>
      <xdr:colOff>1800765</xdr:colOff>
      <xdr:row>57</xdr:row>
      <xdr:rowOff>171723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9B62F02D-A4BF-466F-B63F-05C9E868D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832152" y="15008376"/>
          <a:ext cx="1679813" cy="122884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141404</xdr:colOff>
      <xdr:row>57</xdr:row>
      <xdr:rowOff>86677</xdr:rowOff>
    </xdr:from>
    <xdr:to>
      <xdr:col>0</xdr:col>
      <xdr:colOff>1755700</xdr:colOff>
      <xdr:row>60</xdr:row>
      <xdr:rowOff>30237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CC56B86E-D055-408F-844F-19E9848CA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852604" y="16152177"/>
          <a:ext cx="1614296" cy="78176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1923418</xdr:colOff>
      <xdr:row>55</xdr:row>
      <xdr:rowOff>179180</xdr:rowOff>
    </xdr:from>
    <xdr:to>
      <xdr:col>0</xdr:col>
      <xdr:colOff>2500120</xdr:colOff>
      <xdr:row>59</xdr:row>
      <xdr:rowOff>49849</xdr:rowOff>
    </xdr:to>
    <xdr:pic>
      <xdr:nvPicPr>
        <xdr:cNvPr id="14" name="图片 14">
          <a:extLst>
            <a:ext uri="{FF2B5EF4-FFF2-40B4-BE49-F238E27FC236}">
              <a16:creationId xmlns:a16="http://schemas.microsoft.com/office/drawing/2014/main" id="{978F23A2-E9FA-487F-AC71-0FBDB0055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2634618" y="15685880"/>
          <a:ext cx="576702" cy="988269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65</xdr:row>
      <xdr:rowOff>158750</xdr:rowOff>
    </xdr:from>
    <xdr:to>
      <xdr:col>0</xdr:col>
      <xdr:colOff>1757582</xdr:colOff>
      <xdr:row>69</xdr:row>
      <xdr:rowOff>1013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C0CB6023-F903-4C16-9004-4ED6851BD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79236" y="18459450"/>
          <a:ext cx="1689546" cy="959863"/>
        </a:xfrm>
        <a:prstGeom prst="rect">
          <a:avLst/>
        </a:prstGeom>
      </xdr:spPr>
    </xdr:pic>
    <xdr:clientData/>
  </xdr:twoCellAnchor>
  <xdr:twoCellAnchor editAs="oneCell">
    <xdr:from>
      <xdr:col>0</xdr:col>
      <xdr:colOff>1854433</xdr:colOff>
      <xdr:row>65</xdr:row>
      <xdr:rowOff>187959</xdr:rowOff>
    </xdr:from>
    <xdr:to>
      <xdr:col>0</xdr:col>
      <xdr:colOff>2398875</xdr:colOff>
      <xdr:row>69</xdr:row>
      <xdr:rowOff>82392</xdr:rowOff>
    </xdr:to>
    <xdr:pic>
      <xdr:nvPicPr>
        <xdr:cNvPr id="16" name="图片 13" descr="桌子上的花瓶&#10;&#10;AI 生成的内容可能不正确。">
          <a:extLst>
            <a:ext uri="{FF2B5EF4-FFF2-40B4-BE49-F238E27FC236}">
              <a16:creationId xmlns:a16="http://schemas.microsoft.com/office/drawing/2014/main" id="{7E9B57C9-13DD-4CB3-BE17-ED32AB7A7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565633" y="18488659"/>
          <a:ext cx="544442" cy="1012033"/>
        </a:xfrm>
        <a:prstGeom prst="rect">
          <a:avLst/>
        </a:prstGeom>
      </xdr:spPr>
    </xdr:pic>
    <xdr:clientData/>
  </xdr:twoCellAnchor>
  <xdr:twoCellAnchor editAs="oneCell">
    <xdr:from>
      <xdr:col>0</xdr:col>
      <xdr:colOff>370416</xdr:colOff>
      <xdr:row>74</xdr:row>
      <xdr:rowOff>257024</xdr:rowOff>
    </xdr:from>
    <xdr:to>
      <xdr:col>0</xdr:col>
      <xdr:colOff>2293297</xdr:colOff>
      <xdr:row>79</xdr:row>
      <xdr:rowOff>146032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970BFCEB-45ED-4C61-BBC8-2FD71A064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1081616" y="21072324"/>
          <a:ext cx="1922881" cy="12860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105833</xdr:colOff>
      <xdr:row>85</xdr:row>
      <xdr:rowOff>22679</xdr:rowOff>
    </xdr:from>
    <xdr:to>
      <xdr:col>0</xdr:col>
      <xdr:colOff>2335893</xdr:colOff>
      <xdr:row>88</xdr:row>
      <xdr:rowOff>191904</xdr:rowOff>
    </xdr:to>
    <xdr:pic>
      <xdr:nvPicPr>
        <xdr:cNvPr id="18" name="Picture 6" descr="A group of black objects&#10;&#10;AI-generated content may be incorrect.">
          <a:extLst>
            <a:ext uri="{FF2B5EF4-FFF2-40B4-BE49-F238E27FC236}">
              <a16:creationId xmlns:a16="http://schemas.microsoft.com/office/drawing/2014/main" id="{5AA540EB-5E5B-4521-A9B2-44D0E488A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817033" y="23911379"/>
          <a:ext cx="2230060" cy="1007425"/>
        </a:xfrm>
        <a:prstGeom prst="rect">
          <a:avLst/>
        </a:prstGeom>
      </xdr:spPr>
    </xdr:pic>
    <xdr:clientData/>
  </xdr:twoCellAnchor>
  <xdr:twoCellAnchor editAs="oneCell">
    <xdr:from>
      <xdr:col>0</xdr:col>
      <xdr:colOff>230192</xdr:colOff>
      <xdr:row>95</xdr:row>
      <xdr:rowOff>188988</xdr:rowOff>
    </xdr:from>
    <xdr:to>
      <xdr:col>0</xdr:col>
      <xdr:colOff>2249492</xdr:colOff>
      <xdr:row>99</xdr:row>
      <xdr:rowOff>151637</xdr:rowOff>
    </xdr:to>
    <xdr:pic>
      <xdr:nvPicPr>
        <xdr:cNvPr id="19" name="图片 22">
          <a:extLst>
            <a:ext uri="{FF2B5EF4-FFF2-40B4-BE49-F238E27FC236}">
              <a16:creationId xmlns:a16="http://schemas.microsoft.com/office/drawing/2014/main" id="{E48D6181-4BDC-49BD-885D-AE8496F43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941392" y="26871688"/>
          <a:ext cx="2019300" cy="1080249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408214</xdr:colOff>
      <xdr:row>104</xdr:row>
      <xdr:rowOff>234346</xdr:rowOff>
    </xdr:from>
    <xdr:to>
      <xdr:col>0</xdr:col>
      <xdr:colOff>2409734</xdr:colOff>
      <xdr:row>108</xdr:row>
      <xdr:rowOff>24856</xdr:rowOff>
    </xdr:to>
    <xdr:pic>
      <xdr:nvPicPr>
        <xdr:cNvPr id="20" name="图片 5">
          <a:extLst>
            <a:ext uri="{FF2B5EF4-FFF2-40B4-BE49-F238E27FC236}">
              <a16:creationId xmlns:a16="http://schemas.microsoft.com/office/drawing/2014/main" id="{5A419803-F4E5-4491-B18A-AB0F5BEC1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r:link="rId19" cstate="print"/>
        <a:stretch>
          <a:fillRect/>
        </a:stretch>
      </xdr:blipFill>
      <xdr:spPr>
        <a:xfrm>
          <a:off x="1119414" y="29431646"/>
          <a:ext cx="2001520" cy="908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114389</xdr:colOff>
      <xdr:row>113</xdr:row>
      <xdr:rowOff>136070</xdr:rowOff>
    </xdr:from>
    <xdr:to>
      <xdr:col>0</xdr:col>
      <xdr:colOff>1719521</xdr:colOff>
      <xdr:row>116</xdr:row>
      <xdr:rowOff>161082</xdr:rowOff>
    </xdr:to>
    <xdr:pic>
      <xdr:nvPicPr>
        <xdr:cNvPr id="21" name="Picture 3">
          <a:extLst>
            <a:ext uri="{FF2B5EF4-FFF2-40B4-BE49-F238E27FC236}">
              <a16:creationId xmlns:a16="http://schemas.microsoft.com/office/drawing/2014/main" id="{5BD69CAF-0E23-4A30-A4E2-87652591E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lum bright="10000"/>
        </a:blip>
        <a:srcRect/>
        <a:stretch>
          <a:fillRect/>
        </a:stretch>
      </xdr:blipFill>
      <xdr:spPr>
        <a:xfrm>
          <a:off x="825589" y="31847970"/>
          <a:ext cx="1605132" cy="86321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90715</xdr:colOff>
      <xdr:row>116</xdr:row>
      <xdr:rowOff>52236</xdr:rowOff>
    </xdr:from>
    <xdr:to>
      <xdr:col>0</xdr:col>
      <xdr:colOff>1749217</xdr:colOff>
      <xdr:row>118</xdr:row>
      <xdr:rowOff>202073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FA2D132E-3129-4EA0-894F-DC356D21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lum bright="10000"/>
        </a:blip>
        <a:srcRect/>
        <a:stretch>
          <a:fillRect/>
        </a:stretch>
      </xdr:blipFill>
      <xdr:spPr>
        <a:xfrm>
          <a:off x="801915" y="32602336"/>
          <a:ext cx="1658502" cy="70863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1845487</xdr:colOff>
      <xdr:row>113</xdr:row>
      <xdr:rowOff>173188</xdr:rowOff>
    </xdr:from>
    <xdr:to>
      <xdr:col>1</xdr:col>
      <xdr:colOff>13581</xdr:colOff>
      <xdr:row>118</xdr:row>
      <xdr:rowOff>63705</xdr:rowOff>
    </xdr:to>
    <xdr:pic>
      <xdr:nvPicPr>
        <xdr:cNvPr id="23" name="图片 9">
          <a:extLst>
            <a:ext uri="{FF2B5EF4-FFF2-40B4-BE49-F238E27FC236}">
              <a16:creationId xmlns:a16="http://schemas.microsoft.com/office/drawing/2014/main" id="{5C0B778F-E3A4-472A-B2BB-48872D6AE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t="-4455" r="-13440"/>
        <a:stretch>
          <a:fillRect/>
        </a:stretch>
      </xdr:blipFill>
      <xdr:spPr>
        <a:xfrm>
          <a:off x="2556687" y="31885088"/>
          <a:ext cx="708094" cy="1287518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423333</xdr:colOff>
      <xdr:row>124</xdr:row>
      <xdr:rowOff>234345</xdr:rowOff>
    </xdr:from>
    <xdr:to>
      <xdr:col>0</xdr:col>
      <xdr:colOff>2450797</xdr:colOff>
      <xdr:row>130</xdr:row>
      <xdr:rowOff>228782</xdr:rowOff>
    </xdr:to>
    <xdr:pic>
      <xdr:nvPicPr>
        <xdr:cNvPr id="24" name="图片 6">
          <a:extLst>
            <a:ext uri="{FF2B5EF4-FFF2-40B4-BE49-F238E27FC236}">
              <a16:creationId xmlns:a16="http://schemas.microsoft.com/office/drawing/2014/main" id="{5B0FFAA4-7DB6-440E-94FE-2C6EF7B4C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4533" y="35019645"/>
          <a:ext cx="2027464" cy="1670837"/>
        </a:xfrm>
        <a:prstGeom prst="rect">
          <a:avLst/>
        </a:prstGeom>
      </xdr:spPr>
    </xdr:pic>
    <xdr:clientData/>
  </xdr:twoCellAnchor>
  <xdr:twoCellAnchor>
    <xdr:from>
      <xdr:col>0</xdr:col>
      <xdr:colOff>68036</xdr:colOff>
      <xdr:row>136</xdr:row>
      <xdr:rowOff>17628</xdr:rowOff>
    </xdr:from>
    <xdr:to>
      <xdr:col>0</xdr:col>
      <xdr:colOff>2482306</xdr:colOff>
      <xdr:row>139</xdr:row>
      <xdr:rowOff>175154</xdr:rowOff>
    </xdr:to>
    <xdr:pic>
      <xdr:nvPicPr>
        <xdr:cNvPr id="25" name="图片 15" descr="微信图片_20260110111401_3717_1">
          <a:extLst>
            <a:ext uri="{FF2B5EF4-FFF2-40B4-BE49-F238E27FC236}">
              <a16:creationId xmlns:a16="http://schemas.microsoft.com/office/drawing/2014/main" id="{A6398666-CFF9-44A0-86BA-85CB0B5E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779236" y="38155728"/>
          <a:ext cx="2414270" cy="995726"/>
        </a:xfrm>
        <a:prstGeom prst="rect">
          <a:avLst/>
        </a:prstGeom>
      </xdr:spPr>
    </xdr:pic>
    <xdr:clientData/>
  </xdr:twoCellAnchor>
  <xdr:twoCellAnchor editAs="oneCell">
    <xdr:from>
      <xdr:col>0</xdr:col>
      <xdr:colOff>1255486</xdr:colOff>
      <xdr:row>135</xdr:row>
      <xdr:rowOff>113393</xdr:rowOff>
    </xdr:from>
    <xdr:to>
      <xdr:col>0</xdr:col>
      <xdr:colOff>1663981</xdr:colOff>
      <xdr:row>137</xdr:row>
      <xdr:rowOff>101677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7D4C0173-4626-446C-87CA-FAFA604F0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966686" y="37972093"/>
          <a:ext cx="408495" cy="547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93266</xdr:colOff>
      <xdr:row>49</xdr:row>
      <xdr:rowOff>84107</xdr:rowOff>
    </xdr:from>
    <xdr:to>
      <xdr:col>1</xdr:col>
      <xdr:colOff>1773079</xdr:colOff>
      <xdr:row>54</xdr:row>
      <xdr:rowOff>76290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65F5104-9AE8-4E66-B691-69058909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04466" y="13006357"/>
          <a:ext cx="1679813" cy="91293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189231</xdr:colOff>
      <xdr:row>61</xdr:row>
      <xdr:rowOff>8891</xdr:rowOff>
    </xdr:from>
    <xdr:to>
      <xdr:col>1</xdr:col>
      <xdr:colOff>1878777</xdr:colOff>
      <xdr:row>66</xdr:row>
      <xdr:rowOff>57151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A54A103-9599-4DD5-B8B8-724A9346C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00431" y="15140941"/>
          <a:ext cx="1689546" cy="969010"/>
        </a:xfrm>
        <a:prstGeom prst="rect">
          <a:avLst/>
        </a:prstGeom>
      </xdr:spPr>
    </xdr:pic>
    <xdr:clientData/>
  </xdr:twoCellAnchor>
  <xdr:twoCellAnchor editAs="oneCell">
    <xdr:from>
      <xdr:col>1</xdr:col>
      <xdr:colOff>151950</xdr:colOff>
      <xdr:row>108</xdr:row>
      <xdr:rowOff>113714</xdr:rowOff>
    </xdr:from>
    <xdr:to>
      <xdr:col>1</xdr:col>
      <xdr:colOff>1757082</xdr:colOff>
      <xdr:row>113</xdr:row>
      <xdr:rowOff>65022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45C7F8-2393-4FC2-919A-111B438F9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10000"/>
        </a:blip>
        <a:srcRect/>
        <a:stretch>
          <a:fillRect/>
        </a:stretch>
      </xdr:blipFill>
      <xdr:spPr>
        <a:xfrm>
          <a:off x="863150" y="24681864"/>
          <a:ext cx="1605132" cy="87205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128276</xdr:colOff>
      <xdr:row>113</xdr:row>
      <xdr:rowOff>114925</xdr:rowOff>
    </xdr:from>
    <xdr:to>
      <xdr:col>1</xdr:col>
      <xdr:colOff>1786778</xdr:colOff>
      <xdr:row>117</xdr:row>
      <xdr:rowOff>93917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11A590AB-AD1F-4AA5-BED2-4AA6E0A3A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10000"/>
        </a:blip>
        <a:srcRect/>
        <a:stretch>
          <a:fillRect/>
        </a:stretch>
      </xdr:blipFill>
      <xdr:spPr>
        <a:xfrm>
          <a:off x="839476" y="25603825"/>
          <a:ext cx="1658502" cy="71559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113718</xdr:colOff>
      <xdr:row>54</xdr:row>
      <xdr:rowOff>149995</xdr:rowOff>
    </xdr:from>
    <xdr:to>
      <xdr:col>1</xdr:col>
      <xdr:colOff>1728014</xdr:colOff>
      <xdr:row>58</xdr:row>
      <xdr:rowOff>104775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440AAFE-7504-41AC-A905-9CE2F2705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824918" y="13992995"/>
          <a:ext cx="1614296" cy="69138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1975628</xdr:colOff>
      <xdr:row>61</xdr:row>
      <xdr:rowOff>38100</xdr:rowOff>
    </xdr:from>
    <xdr:to>
      <xdr:col>1</xdr:col>
      <xdr:colOff>2520070</xdr:colOff>
      <xdr:row>66</xdr:row>
      <xdr:rowOff>138530</xdr:rowOff>
    </xdr:to>
    <xdr:pic>
      <xdr:nvPicPr>
        <xdr:cNvPr id="7" name="图片 13" descr="桌子上的花瓶&#10;&#10;AI 生成的内容可能不正确。">
          <a:extLst>
            <a:ext uri="{FF2B5EF4-FFF2-40B4-BE49-F238E27FC236}">
              <a16:creationId xmlns:a16="http://schemas.microsoft.com/office/drawing/2014/main" id="{A82F8478-CAD2-416B-9BDD-25472762A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686828" y="15170150"/>
          <a:ext cx="544442" cy="1021180"/>
        </a:xfrm>
        <a:prstGeom prst="rect">
          <a:avLst/>
        </a:prstGeom>
      </xdr:spPr>
    </xdr:pic>
    <xdr:clientData/>
  </xdr:twoCellAnchor>
  <xdr:twoCellAnchor editAs="oneCell">
    <xdr:from>
      <xdr:col>1</xdr:col>
      <xdr:colOff>1895732</xdr:colOff>
      <xdr:row>51</xdr:row>
      <xdr:rowOff>124947</xdr:rowOff>
    </xdr:from>
    <xdr:to>
      <xdr:col>1</xdr:col>
      <xdr:colOff>2472434</xdr:colOff>
      <xdr:row>57</xdr:row>
      <xdr:rowOff>19051</xdr:rowOff>
    </xdr:to>
    <xdr:pic>
      <xdr:nvPicPr>
        <xdr:cNvPr id="8" name="图片 14">
          <a:extLst>
            <a:ext uri="{FF2B5EF4-FFF2-40B4-BE49-F238E27FC236}">
              <a16:creationId xmlns:a16="http://schemas.microsoft.com/office/drawing/2014/main" id="{0B400EBD-2304-4790-83CC-C5B9236A3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2606932" y="13415497"/>
          <a:ext cx="576702" cy="999004"/>
        </a:xfrm>
        <a:prstGeom prst="rect">
          <a:avLst/>
        </a:prstGeom>
      </xdr:spPr>
    </xdr:pic>
    <xdr:clientData/>
  </xdr:twoCellAnchor>
  <xdr:twoCellAnchor editAs="oneCell">
    <xdr:from>
      <xdr:col>1</xdr:col>
      <xdr:colOff>1883048</xdr:colOff>
      <xdr:row>108</xdr:row>
      <xdr:rowOff>150832</xdr:rowOff>
    </xdr:from>
    <xdr:to>
      <xdr:col>1</xdr:col>
      <xdr:colOff>2591142</xdr:colOff>
      <xdr:row>115</xdr:row>
      <xdr:rowOff>161925</xdr:rowOff>
    </xdr:to>
    <xdr:pic>
      <xdr:nvPicPr>
        <xdr:cNvPr id="9" name="图片 9">
          <a:extLst>
            <a:ext uri="{FF2B5EF4-FFF2-40B4-BE49-F238E27FC236}">
              <a16:creationId xmlns:a16="http://schemas.microsoft.com/office/drawing/2014/main" id="{467FCD98-2033-46AD-B797-2A5EB9683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-4455" r="-13440"/>
        <a:stretch>
          <a:fillRect/>
        </a:stretch>
      </xdr:blipFill>
      <xdr:spPr>
        <a:xfrm>
          <a:off x="2594248" y="24718982"/>
          <a:ext cx="708094" cy="1300143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30</xdr:row>
      <xdr:rowOff>61595</xdr:rowOff>
    </xdr:from>
    <xdr:to>
      <xdr:col>1</xdr:col>
      <xdr:colOff>2189413</xdr:colOff>
      <xdr:row>36</xdr:row>
      <xdr:rowOff>9525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A0F9C49-F41F-4FC0-9060-E543A5287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831850" y="9294495"/>
          <a:ext cx="2068763" cy="105283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2044700</xdr:colOff>
      <xdr:row>29</xdr:row>
      <xdr:rowOff>258445</xdr:rowOff>
    </xdr:from>
    <xdr:to>
      <xdr:col>1</xdr:col>
      <xdr:colOff>2547620</xdr:colOff>
      <xdr:row>33</xdr:row>
      <xdr:rowOff>23495</xdr:rowOff>
    </xdr:to>
    <xdr:pic>
      <xdr:nvPicPr>
        <xdr:cNvPr id="11" name="图片 13" descr="银色的奖杯&#10;&#10;AI 生成的内容可能不正确。">
          <a:extLst>
            <a:ext uri="{FF2B5EF4-FFF2-40B4-BE49-F238E27FC236}">
              <a16:creationId xmlns:a16="http://schemas.microsoft.com/office/drawing/2014/main" id="{49BC0CC8-8C6C-4DEF-8618-315AC18DD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55900" y="8938895"/>
          <a:ext cx="502920" cy="869950"/>
        </a:xfrm>
        <a:prstGeom prst="rect">
          <a:avLst/>
        </a:prstGeom>
      </xdr:spPr>
    </xdr:pic>
    <xdr:clientData/>
  </xdr:twoCellAnchor>
  <xdr:twoCellAnchor editAs="oneCell">
    <xdr:from>
      <xdr:col>1</xdr:col>
      <xdr:colOff>270783</xdr:colOff>
      <xdr:row>119</xdr:row>
      <xdr:rowOff>391886</xdr:rowOff>
    </xdr:from>
    <xdr:to>
      <xdr:col>1</xdr:col>
      <xdr:colOff>2298247</xdr:colOff>
      <xdr:row>127</xdr:row>
      <xdr:rowOff>119849</xdr:rowOff>
    </xdr:to>
    <xdr:pic>
      <xdr:nvPicPr>
        <xdr:cNvPr id="12" name="图片 6">
          <a:extLst>
            <a:ext uri="{FF2B5EF4-FFF2-40B4-BE49-F238E27FC236}">
              <a16:creationId xmlns:a16="http://schemas.microsoft.com/office/drawing/2014/main" id="{5793A6B6-05D9-489F-A165-52CD8D825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81983" y="26985686"/>
          <a:ext cx="2027464" cy="1658363"/>
        </a:xfrm>
        <a:prstGeom prst="rect">
          <a:avLst/>
        </a:prstGeom>
      </xdr:spPr>
    </xdr:pic>
    <xdr:clientData/>
  </xdr:twoCellAnchor>
  <xdr:twoCellAnchor>
    <xdr:from>
      <xdr:col>1</xdr:col>
      <xdr:colOff>41275</xdr:colOff>
      <xdr:row>79</xdr:row>
      <xdr:rowOff>314960</xdr:rowOff>
    </xdr:from>
    <xdr:to>
      <xdr:col>1</xdr:col>
      <xdr:colOff>2557780</xdr:colOff>
      <xdr:row>86</xdr:row>
      <xdr:rowOff>171450</xdr:rowOff>
    </xdr:to>
    <xdr:pic>
      <xdr:nvPicPr>
        <xdr:cNvPr id="13" name="Picture 6" descr="A group of black objects&#10;&#10;AI-generated content may be incorrect.">
          <a:extLst>
            <a:ext uri="{FF2B5EF4-FFF2-40B4-BE49-F238E27FC236}">
              <a16:creationId xmlns:a16="http://schemas.microsoft.com/office/drawing/2014/main" id="{1305FB8A-8447-4B78-BBDA-6C46C26DF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752475" y="18952210"/>
          <a:ext cx="2516505" cy="1329690"/>
        </a:xfrm>
        <a:prstGeom prst="rect">
          <a:avLst/>
        </a:prstGeom>
      </xdr:spPr>
    </xdr:pic>
    <xdr:clientData/>
  </xdr:twoCellAnchor>
  <xdr:twoCellAnchor editAs="oneCell">
    <xdr:from>
      <xdr:col>1</xdr:col>
      <xdr:colOff>294006</xdr:colOff>
      <xdr:row>101</xdr:row>
      <xdr:rowOff>49531</xdr:rowOff>
    </xdr:from>
    <xdr:to>
      <xdr:col>1</xdr:col>
      <xdr:colOff>2295526</xdr:colOff>
      <xdr:row>106</xdr:row>
      <xdr:rowOff>38101</xdr:rowOff>
    </xdr:to>
    <xdr:pic>
      <xdr:nvPicPr>
        <xdr:cNvPr id="14" name="图片 5">
          <a:extLst>
            <a:ext uri="{FF2B5EF4-FFF2-40B4-BE49-F238E27FC236}">
              <a16:creationId xmlns:a16="http://schemas.microsoft.com/office/drawing/2014/main" id="{4AE9C739-642B-4323-985C-49D11F3D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14" cstate="print"/>
        <a:stretch>
          <a:fillRect/>
        </a:stretch>
      </xdr:blipFill>
      <xdr:spPr>
        <a:xfrm>
          <a:off x="1005206" y="23322281"/>
          <a:ext cx="2001520" cy="9156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165100</xdr:colOff>
      <xdr:row>131</xdr:row>
      <xdr:rowOff>33655</xdr:rowOff>
    </xdr:from>
    <xdr:to>
      <xdr:col>1</xdr:col>
      <xdr:colOff>2579370</xdr:colOff>
      <xdr:row>137</xdr:row>
      <xdr:rowOff>85725</xdr:rowOff>
    </xdr:to>
    <xdr:pic>
      <xdr:nvPicPr>
        <xdr:cNvPr id="15" name="图片 15" descr="微信图片_20260110111401_3717_1">
          <a:extLst>
            <a:ext uri="{FF2B5EF4-FFF2-40B4-BE49-F238E27FC236}">
              <a16:creationId xmlns:a16="http://schemas.microsoft.com/office/drawing/2014/main" id="{2C7716FE-964C-4F2C-BC97-56A236078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76300" y="29504005"/>
          <a:ext cx="2414270" cy="1163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130</xdr:row>
      <xdr:rowOff>161926</xdr:rowOff>
    </xdr:from>
    <xdr:to>
      <xdr:col>1</xdr:col>
      <xdr:colOff>1761045</xdr:colOff>
      <xdr:row>132</xdr:row>
      <xdr:rowOff>161926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D7EC9EFA-41C4-44C0-9F36-711A66FE6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063750" y="29263976"/>
          <a:ext cx="408495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156353</xdr:colOff>
      <xdr:row>40</xdr:row>
      <xdr:rowOff>95250</xdr:rowOff>
    </xdr:from>
    <xdr:to>
      <xdr:col>1</xdr:col>
      <xdr:colOff>2062369</xdr:colOff>
      <xdr:row>46</xdr:row>
      <xdr:rowOff>78600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963D880A-18DC-4010-A368-64E928C32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867553" y="11176000"/>
          <a:ext cx="1906016" cy="127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232682</xdr:colOff>
      <xdr:row>70</xdr:row>
      <xdr:rowOff>15688</xdr:rowOff>
    </xdr:from>
    <xdr:to>
      <xdr:col>1</xdr:col>
      <xdr:colOff>2155563</xdr:colOff>
      <xdr:row>77</xdr:row>
      <xdr:rowOff>17334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60A1E853-BE8E-4A61-A855-A3222FD7C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943882" y="16989238"/>
          <a:ext cx="1922881" cy="12970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1590675</xdr:colOff>
      <xdr:row>13</xdr:row>
      <xdr:rowOff>76200</xdr:rowOff>
    </xdr:from>
    <xdr:to>
      <xdr:col>1</xdr:col>
      <xdr:colOff>2457451</xdr:colOff>
      <xdr:row>19</xdr:row>
      <xdr:rowOff>40844</xdr:rowOff>
    </xdr:to>
    <xdr:pic>
      <xdr:nvPicPr>
        <xdr:cNvPr id="19" name="图片 20">
          <a:extLst>
            <a:ext uri="{FF2B5EF4-FFF2-40B4-BE49-F238E27FC236}">
              <a16:creationId xmlns:a16="http://schemas.microsoft.com/office/drawing/2014/main" id="{174282A6-244A-4A2E-98A6-FA6CA0339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301875" y="4514850"/>
          <a:ext cx="866776" cy="1069544"/>
        </a:xfrm>
        <a:prstGeom prst="rect">
          <a:avLst/>
        </a:prstGeom>
      </xdr:spPr>
    </xdr:pic>
    <xdr:clientData/>
  </xdr:twoCellAnchor>
  <xdr:twoCellAnchor editAs="oneCell">
    <xdr:from>
      <xdr:col>1</xdr:col>
      <xdr:colOff>87638</xdr:colOff>
      <xdr:row>13</xdr:row>
      <xdr:rowOff>114300</xdr:rowOff>
    </xdr:from>
    <xdr:to>
      <xdr:col>1</xdr:col>
      <xdr:colOff>1472479</xdr:colOff>
      <xdr:row>19</xdr:row>
      <xdr:rowOff>9525</xdr:rowOff>
    </xdr:to>
    <xdr:pic>
      <xdr:nvPicPr>
        <xdr:cNvPr id="20" name="图片 21">
          <a:extLst>
            <a:ext uri="{FF2B5EF4-FFF2-40B4-BE49-F238E27FC236}">
              <a16:creationId xmlns:a16="http://schemas.microsoft.com/office/drawing/2014/main" id="{AD4849AA-B43A-41AB-AB9A-EB7E6781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798838" y="4552950"/>
          <a:ext cx="1384841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250825</xdr:colOff>
      <xdr:row>21</xdr:row>
      <xdr:rowOff>568325</xdr:rowOff>
    </xdr:from>
    <xdr:to>
      <xdr:col>1</xdr:col>
      <xdr:colOff>2130847</xdr:colOff>
      <xdr:row>25</xdr:row>
      <xdr:rowOff>85725</xdr:rowOff>
    </xdr:to>
    <xdr:pic>
      <xdr:nvPicPr>
        <xdr:cNvPr id="21" name="图片 24">
          <a:extLst>
            <a:ext uri="{FF2B5EF4-FFF2-40B4-BE49-F238E27FC236}">
              <a16:creationId xmlns:a16="http://schemas.microsoft.com/office/drawing/2014/main" id="{2F4FACD3-6AE4-4D7F-A94A-793D46491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62025" y="6276975"/>
          <a:ext cx="1880022" cy="119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3</xdr:row>
      <xdr:rowOff>95250</xdr:rowOff>
    </xdr:from>
    <xdr:to>
      <xdr:col>1</xdr:col>
      <xdr:colOff>1003046</xdr:colOff>
      <xdr:row>4</xdr:row>
      <xdr:rowOff>518386</xdr:rowOff>
    </xdr:to>
    <xdr:pic>
      <xdr:nvPicPr>
        <xdr:cNvPr id="22" name="图片 26">
          <a:extLst>
            <a:ext uri="{FF2B5EF4-FFF2-40B4-BE49-F238E27FC236}">
              <a16:creationId xmlns:a16="http://schemas.microsoft.com/office/drawing/2014/main" id="{D1D193A2-223C-400A-8856-649FCF7A3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158875" y="1200150"/>
          <a:ext cx="555371" cy="99463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3</xdr:row>
      <xdr:rowOff>142877</xdr:rowOff>
    </xdr:from>
    <xdr:to>
      <xdr:col>1</xdr:col>
      <xdr:colOff>1918840</xdr:colOff>
      <xdr:row>4</xdr:row>
      <xdr:rowOff>533401</xdr:rowOff>
    </xdr:to>
    <xdr:pic>
      <xdr:nvPicPr>
        <xdr:cNvPr id="23" name="图片 27">
          <a:extLst>
            <a:ext uri="{FF2B5EF4-FFF2-40B4-BE49-F238E27FC236}">
              <a16:creationId xmlns:a16="http://schemas.microsoft.com/office/drawing/2014/main" id="{9DE7F2AB-133B-4A09-B934-DA3B59A17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844675" y="1247777"/>
          <a:ext cx="785365" cy="962024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</xdr:colOff>
      <xdr:row>6</xdr:row>
      <xdr:rowOff>276225</xdr:rowOff>
    </xdr:from>
    <xdr:to>
      <xdr:col>1</xdr:col>
      <xdr:colOff>2154251</xdr:colOff>
      <xdr:row>10</xdr:row>
      <xdr:rowOff>333375</xdr:rowOff>
    </xdr:to>
    <xdr:pic>
      <xdr:nvPicPr>
        <xdr:cNvPr id="24" name="图片 29">
          <a:extLst>
            <a:ext uri="{FF2B5EF4-FFF2-40B4-BE49-F238E27FC236}">
              <a16:creationId xmlns:a16="http://schemas.microsoft.com/office/drawing/2014/main" id="{C0BECB65-91BA-480D-8762-FDEB218BE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92174" y="2689225"/>
          <a:ext cx="1973277" cy="1346200"/>
        </a:xfrm>
        <a:prstGeom prst="rect">
          <a:avLst/>
        </a:prstGeom>
      </xdr:spPr>
    </xdr:pic>
    <xdr:clientData/>
  </xdr:twoCellAnchor>
  <xdr:twoCellAnchor editAs="oneCell">
    <xdr:from>
      <xdr:col>31</xdr:col>
      <xdr:colOff>476250</xdr:colOff>
      <xdr:row>15</xdr:row>
      <xdr:rowOff>161925</xdr:rowOff>
    </xdr:from>
    <xdr:to>
      <xdr:col>31</xdr:col>
      <xdr:colOff>947430</xdr:colOff>
      <xdr:row>19</xdr:row>
      <xdr:rowOff>57150</xdr:rowOff>
    </xdr:to>
    <xdr:pic>
      <xdr:nvPicPr>
        <xdr:cNvPr id="25" name="图片 30">
          <a:extLst>
            <a:ext uri="{FF2B5EF4-FFF2-40B4-BE49-F238E27FC236}">
              <a16:creationId xmlns:a16="http://schemas.microsoft.com/office/drawing/2014/main" id="{7B6F0DFC-FD78-4364-8B62-F90D76165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4644350" y="4968875"/>
          <a:ext cx="471180" cy="6318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90</xdr:row>
      <xdr:rowOff>304800</xdr:rowOff>
    </xdr:from>
    <xdr:to>
      <xdr:col>1</xdr:col>
      <xdr:colOff>2305050</xdr:colOff>
      <xdr:row>96</xdr:row>
      <xdr:rowOff>108321</xdr:rowOff>
    </xdr:to>
    <xdr:pic>
      <xdr:nvPicPr>
        <xdr:cNvPr id="26" name="图片 22">
          <a:extLst>
            <a:ext uri="{FF2B5EF4-FFF2-40B4-BE49-F238E27FC236}">
              <a16:creationId xmlns:a16="http://schemas.microsoft.com/office/drawing/2014/main" id="{5AD93571-D5EE-411C-B067-977B4C0F3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96950" y="21158200"/>
          <a:ext cx="2019300" cy="1092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55D5-01AB-4319-B9FF-C7A3FABFF908}">
  <dimension ref="A2:HP20"/>
  <sheetViews>
    <sheetView workbookViewId="0">
      <selection activeCell="F4" sqref="F4"/>
    </sheetView>
  </sheetViews>
  <sheetFormatPr defaultRowHeight="14.5" x14ac:dyDescent="0.35"/>
  <cols>
    <col min="1" max="1" width="18.7265625" customWidth="1"/>
    <col min="2" max="2" width="15.81640625" customWidth="1"/>
    <col min="3" max="3" width="21.1796875" customWidth="1"/>
    <col min="4" max="4" width="27.1796875" customWidth="1"/>
    <col min="5" max="5" width="27.81640625" customWidth="1"/>
    <col min="6" max="6" width="19.453125" customWidth="1"/>
    <col min="7" max="7" width="20.54296875" customWidth="1"/>
    <col min="8" max="8" width="14.54296875" customWidth="1"/>
  </cols>
  <sheetData>
    <row r="2" spans="1:224" s="6" customFormat="1" ht="20" x14ac:dyDescent="0.4">
      <c r="A2" s="4" t="s">
        <v>722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43.5" customHeight="1" x14ac:dyDescent="0.35">
      <c r="A3" s="65" t="s">
        <v>19</v>
      </c>
      <c r="B3" s="48" t="s">
        <v>535</v>
      </c>
      <c r="C3" s="49" t="s">
        <v>22</v>
      </c>
      <c r="D3" s="74" t="str">
        <f>_xlfn.TEXTJOIN(" ",TRUE,B6,D5,D6,B7,D4,D7)</f>
        <v>Homegoods Carrera  Bath Accessories</v>
      </c>
      <c r="E3" s="59" t="s">
        <v>23</v>
      </c>
      <c r="F3" s="50" t="s">
        <v>36</v>
      </c>
      <c r="G3" s="59" t="s">
        <v>24</v>
      </c>
      <c r="H3" s="50" t="s">
        <v>748</v>
      </c>
      <c r="O3" s="52"/>
      <c r="S3" s="53"/>
      <c r="T3" s="53"/>
      <c r="U3" s="14"/>
      <c r="W3" s="54"/>
      <c r="X3" s="31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51" customFormat="1" ht="34" customHeight="1" x14ac:dyDescent="0.35">
      <c r="A4" s="66" t="s">
        <v>18</v>
      </c>
      <c r="B4" s="48" t="s">
        <v>88</v>
      </c>
      <c r="C4" s="58" t="s">
        <v>33</v>
      </c>
      <c r="D4" s="103" t="s">
        <v>699</v>
      </c>
      <c r="E4" s="59" t="s">
        <v>34</v>
      </c>
      <c r="F4" s="50" t="s">
        <v>419</v>
      </c>
      <c r="G4" s="59" t="s">
        <v>35</v>
      </c>
      <c r="H4" s="50" t="s">
        <v>557</v>
      </c>
      <c r="O4" s="52"/>
      <c r="S4" s="53"/>
      <c r="T4" s="53"/>
      <c r="U4" s="14"/>
      <c r="W4" s="54"/>
      <c r="X4" s="31"/>
      <c r="Y4" s="55"/>
      <c r="Z4" s="55"/>
      <c r="AA4" s="55"/>
      <c r="GX4" s="56"/>
      <c r="HB4" s="60" t="s">
        <v>36</v>
      </c>
      <c r="HC4" s="61" t="s">
        <v>37</v>
      </c>
      <c r="HD4" s="57" t="s">
        <v>38</v>
      </c>
      <c r="HE4" s="57" t="s">
        <v>39</v>
      </c>
      <c r="HF4" s="57" t="s">
        <v>40</v>
      </c>
      <c r="HG4" s="57"/>
      <c r="HH4" s="60"/>
      <c r="HI4" s="57"/>
      <c r="HJ4" s="57"/>
      <c r="HK4" s="57"/>
      <c r="HL4" s="57"/>
      <c r="HM4" s="57"/>
      <c r="HN4" s="57"/>
      <c r="HO4" s="57"/>
      <c r="HP4" s="57"/>
    </row>
    <row r="5" spans="1:224" s="6" customFormat="1" ht="15" customHeight="1" x14ac:dyDescent="0.3">
      <c r="A5" s="65" t="s">
        <v>752</v>
      </c>
      <c r="B5" s="48"/>
      <c r="C5" s="17" t="s">
        <v>42</v>
      </c>
      <c r="D5" s="11"/>
      <c r="E5" s="43" t="s">
        <v>753</v>
      </c>
      <c r="F5" s="12" t="s">
        <v>58</v>
      </c>
      <c r="G5" s="43" t="s">
        <v>43</v>
      </c>
      <c r="H5" s="12" t="s">
        <v>106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 x14ac:dyDescent="0.3">
      <c r="A6" s="67" t="s">
        <v>41</v>
      </c>
      <c r="B6" s="11" t="s">
        <v>119</v>
      </c>
      <c r="C6" s="17" t="s">
        <v>44</v>
      </c>
      <c r="D6" s="11"/>
      <c r="E6" s="43" t="s">
        <v>754</v>
      </c>
      <c r="F6" s="12" t="s">
        <v>58</v>
      </c>
      <c r="G6" s="43" t="s">
        <v>46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 x14ac:dyDescent="0.3">
      <c r="A7" s="67" t="s">
        <v>3</v>
      </c>
      <c r="B7" s="11"/>
      <c r="C7" s="30" t="s">
        <v>50</v>
      </c>
      <c r="D7" s="12" t="s">
        <v>544</v>
      </c>
      <c r="E7" s="43" t="s">
        <v>45</v>
      </c>
      <c r="F7" s="70" t="s">
        <v>101</v>
      </c>
      <c r="G7" s="69" t="s">
        <v>52</v>
      </c>
      <c r="H7" s="12"/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5" t="s">
        <v>56</v>
      </c>
      <c r="HF7" s="35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 x14ac:dyDescent="0.3">
      <c r="A8" s="42" t="s">
        <v>20</v>
      </c>
      <c r="B8" s="11"/>
      <c r="C8" s="64" t="s">
        <v>62</v>
      </c>
      <c r="D8" s="63">
        <v>28222</v>
      </c>
      <c r="E8" s="68" t="s">
        <v>51</v>
      </c>
      <c r="F8" s="12" t="s">
        <v>529</v>
      </c>
      <c r="G8" s="73" t="s">
        <v>79</v>
      </c>
      <c r="H8" s="11" t="s">
        <v>1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 x14ac:dyDescent="0.35">
      <c r="A9" s="62" t="s">
        <v>61</v>
      </c>
      <c r="B9" s="63"/>
      <c r="C9" s="42" t="s">
        <v>63</v>
      </c>
      <c r="D9" s="36" t="s">
        <v>639</v>
      </c>
      <c r="E9" s="42" t="s">
        <v>486</v>
      </c>
      <c r="F9" s="11"/>
    </row>
    <row r="10" spans="1:224" x14ac:dyDescent="0.35">
      <c r="A10" s="42" t="s">
        <v>489</v>
      </c>
      <c r="B10" s="37"/>
      <c r="C10" s="42" t="s">
        <v>64</v>
      </c>
      <c r="D10" s="11" t="s">
        <v>65</v>
      </c>
      <c r="E10" s="42" t="s">
        <v>487</v>
      </c>
      <c r="F10" s="37"/>
    </row>
    <row r="11" spans="1:224" x14ac:dyDescent="0.35">
      <c r="C11" s="42" t="s">
        <v>66</v>
      </c>
      <c r="D11" s="37" t="s">
        <v>0</v>
      </c>
      <c r="E11" s="42" t="s">
        <v>488</v>
      </c>
      <c r="F11" s="37" t="s">
        <v>721</v>
      </c>
    </row>
    <row r="13" spans="1:224" x14ac:dyDescent="0.35">
      <c r="D13" s="47"/>
    </row>
    <row r="14" spans="1:224" x14ac:dyDescent="0.35">
      <c r="D14" s="47"/>
    </row>
    <row r="15" spans="1:224" x14ac:dyDescent="0.35">
      <c r="A15" t="s">
        <v>489</v>
      </c>
    </row>
    <row r="16" spans="1:224" x14ac:dyDescent="0.35">
      <c r="A16" s="3" t="s">
        <v>737</v>
      </c>
    </row>
    <row r="17" spans="1:1" x14ac:dyDescent="0.35">
      <c r="A17" s="3" t="s">
        <v>738</v>
      </c>
    </row>
    <row r="18" spans="1:1" x14ac:dyDescent="0.35">
      <c r="A18" t="s">
        <v>739</v>
      </c>
    </row>
    <row r="19" spans="1:1" x14ac:dyDescent="0.35">
      <c r="A19" s="3" t="s">
        <v>740</v>
      </c>
    </row>
    <row r="20" spans="1:1" x14ac:dyDescent="0.35">
      <c r="A20" s="3" t="s">
        <v>741</v>
      </c>
    </row>
  </sheetData>
  <phoneticPr fontId="26" type="noConversion"/>
  <dataValidations count="1">
    <dataValidation type="list" allowBlank="1" showInputMessage="1" showErrorMessage="1" sqref="IL3:IL8 IJ7:IJ8 IJ4:IJ5" xr:uid="{63A2BFA2-3C33-4E60-86EE-5E863AB5B2CD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BD592017-88FD-4E6D-9D92-6AFDAB1E360D}">
          <x14:formula1>
            <xm:f>Data!$F$2:$F$3</xm:f>
          </x14:formula1>
          <xm:sqref>F3</xm:sqref>
        </x14:dataValidation>
        <x14:dataValidation type="list" allowBlank="1" showInputMessage="1" showErrorMessage="1" xr:uid="{27BA5538-816E-4C9E-A5AA-A250FC6902A7}">
          <x14:formula1>
            <xm:f>Data!$D$2:$D$3</xm:f>
          </x14:formula1>
          <xm:sqref>D11</xm:sqref>
        </x14:dataValidation>
        <x14:dataValidation type="list" allowBlank="1" showInputMessage="1" showErrorMessage="1" xr:uid="{73917104-4786-4AEA-A1B4-FEB30D0EE772}">
          <x14:formula1>
            <xm:f>ValueSelect!$F$2:$F$11</xm:f>
          </x14:formula1>
          <xm:sqref>D7</xm:sqref>
        </x14:dataValidation>
        <x14:dataValidation type="list" allowBlank="1" showInputMessage="1" showErrorMessage="1" xr:uid="{DBE26F29-BE03-4E4F-8E09-6EB6D77B6BF3}">
          <x14:formula1>
            <xm:f>Data!$C$2:$C$7</xm:f>
          </x14:formula1>
          <xm:sqref>D6</xm:sqref>
        </x14:dataValidation>
        <x14:dataValidation type="list" allowBlank="1" showInputMessage="1" showErrorMessage="1" xr:uid="{27899535-0DD8-428F-8205-A742D740A6BA}">
          <x14:formula1>
            <xm:f>Data!$B$2:$B$5</xm:f>
          </x14:formula1>
          <xm:sqref>D5</xm:sqref>
        </x14:dataValidation>
        <x14:dataValidation type="list" allowBlank="1" showInputMessage="1" showErrorMessage="1" xr:uid="{384C7639-6512-42FE-8CC0-D280078AEC61}">
          <x14:formula1>
            <xm:f>Data!$G$2:$G$8</xm:f>
          </x14:formula1>
          <xm:sqref>F4</xm:sqref>
        </x14:dataValidation>
        <x14:dataValidation type="list" allowBlank="1" showInputMessage="1" showErrorMessage="1" xr:uid="{BF4655EE-A9D1-42D0-90CD-B825862B07D0}">
          <x14:formula1>
            <xm:f>Data!$P$2:$P$3</xm:f>
          </x14:formula1>
          <xm:sqref>H5</xm:sqref>
        </x14:dataValidation>
        <x14:dataValidation type="list" allowBlank="1" showInputMessage="1" showErrorMessage="1" xr:uid="{34BC6331-F556-4572-9219-3D8143CC5379}">
          <x14:formula1>
            <xm:f>Data!$Q$2:$Q$3</xm:f>
          </x14:formula1>
          <xm:sqref>H6</xm:sqref>
        </x14:dataValidation>
        <x14:dataValidation type="list" allowBlank="1" showInputMessage="1" showErrorMessage="1" xr:uid="{AACEA05E-3056-4008-B6AE-D5DEC0F455FD}">
          <x14:formula1>
            <xm:f>Data!$T$2:$T$3</xm:f>
          </x14:formula1>
          <xm:sqref>H8</xm:sqref>
        </x14:dataValidation>
        <x14:dataValidation type="list" allowBlank="1" showInputMessage="1" showErrorMessage="1" xr:uid="{7B2FABAD-F491-4C85-85DA-E872643FA748}">
          <x14:formula1>
            <xm:f>Data!$H$2:$H$9</xm:f>
          </x14:formula1>
          <xm:sqref>F5:F6</xm:sqref>
        </x14:dataValidation>
        <x14:dataValidation type="list" allowBlank="1" showInputMessage="1" showErrorMessage="1" xr:uid="{46B85C2F-66FA-480E-9551-7C3861161713}">
          <x14:formula1>
            <xm:f>ValueSelect!$H$2:$H$13</xm:f>
          </x14:formula1>
          <xm:sqref>F8</xm:sqref>
        </x14:dataValidation>
        <x14:dataValidation type="list" allowBlank="1" showInputMessage="1" showErrorMessage="1" xr:uid="{C7898451-A6C3-4C3D-8A5B-3C1D486EBE87}">
          <x14:formula1>
            <xm:f>ValueSelect!$K$2:$K$94</xm:f>
          </x14:formula1>
          <xm:sqref>H7</xm:sqref>
        </x14:dataValidation>
        <x14:dataValidation type="list" allowBlank="1" showInputMessage="1" showErrorMessage="1" xr:uid="{596700F9-5E0B-4A06-A70A-EDFD3409F4B8}">
          <x14:formula1>
            <xm:f>Data!$N$2:$N$6</xm:f>
          </x14:formula1>
          <xm:sqref>H3</xm:sqref>
        </x14:dataValidation>
        <x14:dataValidation type="list" allowBlank="1" showInputMessage="1" showErrorMessage="1" xr:uid="{4A9F7C1F-F00A-4577-8BB0-CF214BC76290}">
          <x14:formula1>
            <xm:f>ValueSelect!$E$2:$E$26</xm:f>
          </x14:formula1>
          <xm:sqref>B8</xm:sqref>
        </x14:dataValidation>
        <x14:dataValidation type="list" allowBlank="1" showInputMessage="1" showErrorMessage="1" xr:uid="{072AF7E0-8BD4-4BE3-B42A-3322A1E92848}">
          <x14:formula1>
            <xm:f>Data!$M$2:$M$9</xm:f>
          </x14:formula1>
          <xm:sqref>F11</xm:sqref>
        </x14:dataValidation>
        <x14:dataValidation type="list" allowBlank="1" showInputMessage="1" showErrorMessage="1" xr:uid="{819D7FFA-1AAA-4FD5-B615-181D510E8213}">
          <x14:formula1>
            <xm:f>Data!$J$2:$J$4</xm:f>
          </x14:formula1>
          <xm:sqref>B9</xm:sqref>
        </x14:dataValidation>
        <x14:dataValidation type="list" allowBlank="1" showInputMessage="1" showErrorMessage="1" xr:uid="{2C142A5A-4758-45FA-8BF8-369DE28959CF}">
          <x14:formula1>
            <xm:f>ValueSelect!$I$2:$I$12</xm:f>
          </x14:formula1>
          <xm:sqref>F9</xm:sqref>
        </x14:dataValidation>
        <x14:dataValidation type="list" allowBlank="1" showInputMessage="1" showErrorMessage="1" xr:uid="{F063F1DB-C20B-4DBB-BD85-6C8454B23570}">
          <x14:formula1>
            <xm:f>ValueSelect!$J$2:$J$16</xm:f>
          </x14:formula1>
          <xm:sqref>F10</xm:sqref>
        </x14:dataValidation>
        <x14:dataValidation type="list" allowBlank="1" showInputMessage="1" showErrorMessage="1" xr:uid="{AA140E01-E34F-41E1-BD9A-91396FAA6C57}">
          <x14:formula1>
            <xm:f>ValueSelect!$D$2:$D$296</xm:f>
          </x14:formula1>
          <xm:sqref>B7</xm:sqref>
        </x14:dataValidation>
        <x14:dataValidation type="list" allowBlank="1" showInputMessage="1" showErrorMessage="1" xr:uid="{5EBA9063-DCE1-485C-8CB6-B88032478A4C}">
          <x14:formula1>
            <xm:f>ValueSelect!$C$2:$C$36</xm:f>
          </x14:formula1>
          <xm:sqref>B6</xm:sqref>
        </x14:dataValidation>
        <x14:dataValidation type="list" allowBlank="1" showInputMessage="1" showErrorMessage="1" xr:uid="{870B36AC-9640-4F52-BCF6-60D44DB8590B}">
          <x14:formula1>
            <xm:f>ValueSelect!$B$2:$B$33</xm:f>
          </x14:formula1>
          <xm:sqref>B4:B5</xm:sqref>
        </x14:dataValidation>
        <x14:dataValidation type="list" allowBlank="1" showInputMessage="1" showErrorMessage="1" xr:uid="{B1724B8A-E2B5-498B-ACDD-40894AA1C01A}">
          <x14:formula1>
            <xm:f>Data!$E$2:$E$6</xm:f>
          </x14:formula1>
          <xm:sqref>D9</xm:sqref>
        </x14:dataValidation>
        <x14:dataValidation type="list" allowBlank="1" showInputMessage="1" showErrorMessage="1" xr:uid="{ADF6997C-A432-45AE-B5D1-89EF1804055E}">
          <x14:formula1>
            <xm:f>Data!$I$2:$I$6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E346C-6659-4BED-8371-D48FC2A4EDF0}">
  <dimension ref="A1:W167"/>
  <sheetViews>
    <sheetView topLeftCell="A38" zoomScale="70" zoomScaleNormal="70" workbookViewId="0">
      <selection activeCell="F156" sqref="F156"/>
    </sheetView>
  </sheetViews>
  <sheetFormatPr defaultColWidth="9.1796875" defaultRowHeight="14.5" x14ac:dyDescent="0.35"/>
  <cols>
    <col min="1" max="1" width="36.453125" style="72" customWidth="1"/>
    <col min="2" max="2" width="10.453125" style="72" customWidth="1"/>
    <col min="3" max="3" width="10" style="72" customWidth="1"/>
    <col min="4" max="4" width="37.81640625" style="72" customWidth="1"/>
    <col min="5" max="5" width="28.1796875" style="72" customWidth="1"/>
    <col min="6" max="6" width="18.453125" style="72" customWidth="1"/>
    <col min="7" max="7" width="8.81640625" style="72" customWidth="1"/>
    <col min="8" max="8" width="18.81640625" style="72" customWidth="1"/>
    <col min="9" max="9" width="19.7265625" style="72" customWidth="1"/>
    <col min="10" max="10" width="8.1796875" style="117" customWidth="1"/>
    <col min="11" max="11" width="8.7265625" style="117" customWidth="1"/>
    <col min="12" max="12" width="8.54296875" style="117" customWidth="1"/>
    <col min="13" max="13" width="6.26953125" style="79" customWidth="1"/>
    <col min="14" max="14" width="12.1796875" style="271" customWidth="1"/>
    <col min="15" max="16" width="9.1796875" style="72"/>
    <col min="17" max="17" width="16.453125" style="72" customWidth="1"/>
    <col min="18" max="19" width="9.1796875" style="72"/>
    <col min="20" max="20" width="14.54296875" style="72" customWidth="1"/>
    <col min="21" max="16384" width="9.1796875" style="72"/>
  </cols>
  <sheetData>
    <row r="1" spans="1:23" ht="29" thickBot="1" x14ac:dyDescent="0.7">
      <c r="A1" s="348" t="s">
        <v>1022</v>
      </c>
      <c r="B1" s="348"/>
      <c r="C1" s="348"/>
      <c r="D1" s="348"/>
      <c r="E1" s="348"/>
      <c r="F1" s="348"/>
      <c r="G1" s="348"/>
      <c r="H1" s="76"/>
      <c r="I1" s="76"/>
      <c r="J1" s="292"/>
      <c r="K1" s="292"/>
      <c r="L1" s="292"/>
      <c r="M1" s="293"/>
      <c r="O1" s="76"/>
      <c r="P1" s="76"/>
      <c r="Q1" s="76"/>
      <c r="R1" s="76"/>
      <c r="S1" s="76"/>
      <c r="T1" s="76"/>
      <c r="U1" s="76"/>
      <c r="V1" s="76"/>
      <c r="W1" s="76"/>
    </row>
    <row r="2" spans="1:23" x14ac:dyDescent="0.35">
      <c r="A2" s="305" t="s">
        <v>18</v>
      </c>
      <c r="B2" s="306" t="s">
        <v>1023</v>
      </c>
      <c r="C2" s="76"/>
      <c r="D2" s="76"/>
      <c r="E2" s="76"/>
      <c r="F2" s="76"/>
      <c r="G2" s="76"/>
      <c r="H2" s="76"/>
      <c r="I2" s="76"/>
      <c r="J2" s="292"/>
      <c r="K2" s="292"/>
      <c r="L2" s="292"/>
      <c r="M2" s="293"/>
      <c r="O2" s="76"/>
      <c r="P2" s="76"/>
      <c r="Q2" s="76"/>
      <c r="R2" s="76"/>
      <c r="S2" s="76"/>
      <c r="T2" s="76"/>
      <c r="U2" s="76"/>
      <c r="V2" s="76"/>
      <c r="W2" s="76"/>
    </row>
    <row r="3" spans="1:23" ht="15" thickBot="1" x14ac:dyDescent="0.4">
      <c r="A3" s="307" t="s">
        <v>1024</v>
      </c>
      <c r="B3" s="308">
        <v>46036</v>
      </c>
      <c r="C3" s="76"/>
      <c r="D3" s="76"/>
      <c r="E3" s="76"/>
      <c r="F3" s="76"/>
      <c r="G3" s="76"/>
      <c r="H3" s="76"/>
      <c r="I3" s="76"/>
      <c r="J3" s="292"/>
      <c r="K3" s="292"/>
      <c r="L3" s="292"/>
      <c r="M3" s="293"/>
      <c r="O3" s="76"/>
      <c r="P3" s="76"/>
      <c r="Q3" s="76"/>
      <c r="R3" s="76"/>
      <c r="S3" s="76"/>
      <c r="T3" s="76"/>
      <c r="U3" s="76"/>
      <c r="V3" s="76"/>
      <c r="W3" s="76"/>
    </row>
    <row r="4" spans="1:23" ht="68.150000000000006" customHeight="1" x14ac:dyDescent="0.35">
      <c r="A4" s="309" t="s">
        <v>664</v>
      </c>
      <c r="B4" s="310" t="s">
        <v>3</v>
      </c>
      <c r="C4" s="82" t="s">
        <v>667</v>
      </c>
      <c r="D4" s="82" t="s">
        <v>668</v>
      </c>
      <c r="E4" s="82" t="s">
        <v>670</v>
      </c>
      <c r="F4" s="82" t="s">
        <v>671</v>
      </c>
      <c r="G4" s="82" t="s">
        <v>672</v>
      </c>
      <c r="H4" s="329" t="s">
        <v>674</v>
      </c>
      <c r="I4" s="329" t="s">
        <v>675</v>
      </c>
      <c r="J4" s="116" t="s">
        <v>702</v>
      </c>
      <c r="K4" s="116" t="s">
        <v>703</v>
      </c>
      <c r="L4" s="116" t="s">
        <v>704</v>
      </c>
      <c r="M4" s="90" t="s">
        <v>681</v>
      </c>
      <c r="N4" s="311" t="s">
        <v>711</v>
      </c>
      <c r="O4" s="82" t="s">
        <v>733</v>
      </c>
      <c r="P4" s="312" t="s">
        <v>709</v>
      </c>
      <c r="Q4" s="113" t="s">
        <v>717</v>
      </c>
      <c r="R4" s="113" t="s">
        <v>718</v>
      </c>
      <c r="S4" s="113" t="s">
        <v>719</v>
      </c>
      <c r="T4" s="76"/>
      <c r="U4" s="76"/>
      <c r="V4" s="76"/>
      <c r="W4" s="76"/>
    </row>
    <row r="5" spans="1:23" ht="17.5" customHeight="1" x14ac:dyDescent="0.35">
      <c r="A5" s="313"/>
      <c r="B5" s="314"/>
      <c r="C5" s="315"/>
      <c r="D5" s="315"/>
      <c r="E5" s="315"/>
      <c r="F5" s="315"/>
      <c r="G5" s="315"/>
      <c r="H5" s="315"/>
      <c r="I5" s="315"/>
      <c r="J5" s="316"/>
      <c r="K5" s="316"/>
      <c r="L5" s="316"/>
      <c r="M5" s="317"/>
      <c r="N5" s="318"/>
      <c r="O5" s="315"/>
      <c r="P5" s="319"/>
      <c r="Q5" s="320"/>
      <c r="R5" s="320"/>
      <c r="S5" s="320"/>
      <c r="T5" s="76"/>
      <c r="U5" s="76"/>
      <c r="V5" s="76"/>
      <c r="W5" s="76"/>
    </row>
    <row r="6" spans="1:23" ht="17.5" customHeight="1" x14ac:dyDescent="0.35">
      <c r="A6" s="321"/>
      <c r="B6" s="322"/>
      <c r="C6" s="86"/>
      <c r="D6" s="86"/>
      <c r="E6" s="86"/>
      <c r="F6" s="86"/>
      <c r="G6" s="86"/>
      <c r="H6" s="86"/>
      <c r="I6" s="86"/>
      <c r="J6" s="323"/>
      <c r="K6" s="323"/>
      <c r="L6" s="323"/>
      <c r="M6" s="324"/>
      <c r="N6" s="325"/>
      <c r="O6" s="86"/>
      <c r="P6" s="326"/>
      <c r="Q6" s="327"/>
      <c r="R6" s="327"/>
      <c r="S6" s="327"/>
      <c r="T6" s="76"/>
      <c r="U6" s="76"/>
      <c r="V6" s="76"/>
      <c r="W6" s="76"/>
    </row>
    <row r="7" spans="1:23" customFormat="1" ht="45" customHeight="1" x14ac:dyDescent="0.35">
      <c r="A7" s="335"/>
      <c r="B7" s="336" t="s">
        <v>496</v>
      </c>
      <c r="C7" s="337" t="s">
        <v>758</v>
      </c>
      <c r="D7" s="242" t="s">
        <v>759</v>
      </c>
      <c r="E7" s="242" t="s">
        <v>761</v>
      </c>
      <c r="F7" s="242" t="s">
        <v>762</v>
      </c>
      <c r="G7" s="336" t="s">
        <v>763</v>
      </c>
      <c r="H7" s="304" t="s">
        <v>1006</v>
      </c>
      <c r="I7" s="291" t="s">
        <v>1007</v>
      </c>
      <c r="J7" s="294">
        <v>41.5</v>
      </c>
      <c r="K7" s="294">
        <v>33.5</v>
      </c>
      <c r="L7" s="294">
        <v>24</v>
      </c>
      <c r="M7" s="175">
        <v>12</v>
      </c>
      <c r="N7" s="269">
        <v>6.25</v>
      </c>
      <c r="O7" s="261">
        <v>1200</v>
      </c>
      <c r="P7" s="295">
        <f>IF(J7="","",J7*K7*L7/1000000/M7*O7)</f>
        <v>3.34</v>
      </c>
      <c r="Q7" s="243" t="s">
        <v>554</v>
      </c>
      <c r="R7" s="243" t="s">
        <v>101</v>
      </c>
      <c r="S7" s="243" t="s">
        <v>765</v>
      </c>
      <c r="T7" s="328" t="s">
        <v>995</v>
      </c>
      <c r="U7" s="3"/>
      <c r="V7" s="3"/>
      <c r="W7" s="3"/>
    </row>
    <row r="8" spans="1:23" customFormat="1" ht="45" customHeight="1" x14ac:dyDescent="0.35">
      <c r="A8" s="335"/>
      <c r="B8" s="336"/>
      <c r="C8" s="337"/>
      <c r="D8" s="242" t="s">
        <v>766</v>
      </c>
      <c r="E8" s="242" t="s">
        <v>761</v>
      </c>
      <c r="F8" s="242" t="s">
        <v>768</v>
      </c>
      <c r="G8" s="336" t="s">
        <v>763</v>
      </c>
      <c r="H8" s="304" t="s">
        <v>1008</v>
      </c>
      <c r="I8" s="291" t="s">
        <v>1009</v>
      </c>
      <c r="J8" s="294">
        <v>39.5</v>
      </c>
      <c r="K8" s="294">
        <v>26.5</v>
      </c>
      <c r="L8" s="256">
        <v>35</v>
      </c>
      <c r="M8" s="175">
        <v>12</v>
      </c>
      <c r="N8" s="269">
        <v>6.75</v>
      </c>
      <c r="O8" s="261">
        <v>1200</v>
      </c>
      <c r="P8" s="295">
        <f>IF(J8="","",J8*K8*L8/1000000/M8*O8)</f>
        <v>3.66</v>
      </c>
      <c r="Q8" s="243" t="s">
        <v>554</v>
      </c>
      <c r="R8" s="243" t="s">
        <v>101</v>
      </c>
      <c r="S8" s="243" t="s">
        <v>765</v>
      </c>
      <c r="T8" s="3"/>
      <c r="U8" s="3"/>
      <c r="V8" s="3"/>
      <c r="W8" s="3"/>
    </row>
    <row r="9" spans="1:23" customFormat="1" ht="22" customHeight="1" x14ac:dyDescent="0.35">
      <c r="A9" s="115"/>
      <c r="B9" s="296"/>
      <c r="C9" s="330"/>
      <c r="D9" s="296"/>
      <c r="E9" s="296"/>
      <c r="F9" s="296"/>
      <c r="G9" s="296"/>
      <c r="H9" s="297"/>
      <c r="I9" s="298"/>
      <c r="J9" s="296"/>
      <c r="K9" s="296"/>
      <c r="L9" s="296"/>
      <c r="M9" s="296"/>
      <c r="N9" s="272"/>
      <c r="O9" s="279"/>
      <c r="P9" s="299"/>
      <c r="Q9" s="274"/>
      <c r="R9" s="274"/>
      <c r="S9" s="274"/>
      <c r="T9" s="3"/>
      <c r="U9" s="3"/>
      <c r="V9" s="3"/>
      <c r="W9" s="3"/>
    </row>
    <row r="10" spans="1:23" customFormat="1" ht="22" customHeight="1" x14ac:dyDescent="0.35">
      <c r="A10" s="335"/>
      <c r="B10" s="336" t="s">
        <v>496</v>
      </c>
      <c r="C10" s="337" t="s">
        <v>769</v>
      </c>
      <c r="D10" s="242" t="s">
        <v>770</v>
      </c>
      <c r="E10" s="242" t="s">
        <v>761</v>
      </c>
      <c r="F10" s="242" t="s">
        <v>772</v>
      </c>
      <c r="G10" s="336" t="s">
        <v>773</v>
      </c>
      <c r="H10" s="304" t="s">
        <v>1010</v>
      </c>
      <c r="I10" s="291" t="s">
        <v>1011</v>
      </c>
      <c r="J10" s="340">
        <v>23.4</v>
      </c>
      <c r="K10" s="340">
        <v>26.9</v>
      </c>
      <c r="L10" s="340">
        <v>29.1</v>
      </c>
      <c r="M10" s="175">
        <v>2</v>
      </c>
      <c r="N10" s="267">
        <v>5.5</v>
      </c>
      <c r="O10" s="261">
        <v>1200</v>
      </c>
      <c r="P10" s="295">
        <f t="shared" ref="P10:P15" si="0">IF(J10="","",J10*K10*L10/1000000/M10*O10)</f>
        <v>10.99</v>
      </c>
      <c r="Q10" s="243" t="s">
        <v>554</v>
      </c>
      <c r="R10" s="243" t="s">
        <v>101</v>
      </c>
      <c r="S10" s="243" t="s">
        <v>765</v>
      </c>
      <c r="T10" s="3"/>
      <c r="U10" s="3"/>
      <c r="V10" s="3"/>
      <c r="W10" s="3"/>
    </row>
    <row r="11" spans="1:23" customFormat="1" ht="22" customHeight="1" x14ac:dyDescent="0.35">
      <c r="A11" s="335"/>
      <c r="B11" s="336"/>
      <c r="C11" s="337"/>
      <c r="D11" s="242" t="s">
        <v>776</v>
      </c>
      <c r="E11" s="242" t="s">
        <v>761</v>
      </c>
      <c r="F11" s="242" t="s">
        <v>778</v>
      </c>
      <c r="G11" s="336" t="s">
        <v>773</v>
      </c>
      <c r="H11" s="304" t="s">
        <v>1012</v>
      </c>
      <c r="I11" s="291" t="s">
        <v>1013</v>
      </c>
      <c r="J11" s="340"/>
      <c r="K11" s="340"/>
      <c r="L11" s="340"/>
      <c r="M11" s="175">
        <v>1</v>
      </c>
      <c r="N11" s="267">
        <v>5.65</v>
      </c>
      <c r="O11" s="261">
        <v>600</v>
      </c>
      <c r="P11" s="295" t="str">
        <f t="shared" si="0"/>
        <v/>
      </c>
      <c r="Q11" s="243" t="s">
        <v>554</v>
      </c>
      <c r="R11" s="243" t="s">
        <v>101</v>
      </c>
      <c r="S11" s="243" t="s">
        <v>765</v>
      </c>
      <c r="T11" s="3"/>
      <c r="U11" s="3"/>
      <c r="V11" s="3"/>
      <c r="W11" s="3"/>
    </row>
    <row r="12" spans="1:23" customFormat="1" ht="22" customHeight="1" x14ac:dyDescent="0.35">
      <c r="A12" s="335"/>
      <c r="B12" s="336"/>
      <c r="C12" s="337"/>
      <c r="D12" s="242" t="s">
        <v>779</v>
      </c>
      <c r="E12" s="242" t="s">
        <v>761</v>
      </c>
      <c r="F12" s="242" t="s">
        <v>778</v>
      </c>
      <c r="G12" s="336" t="s">
        <v>773</v>
      </c>
      <c r="H12" s="304" t="s">
        <v>1014</v>
      </c>
      <c r="I12" s="291" t="s">
        <v>1015</v>
      </c>
      <c r="J12" s="340"/>
      <c r="K12" s="340"/>
      <c r="L12" s="340"/>
      <c r="M12" s="175">
        <v>1</v>
      </c>
      <c r="N12" s="267">
        <v>4.5</v>
      </c>
      <c r="O12" s="261">
        <v>600</v>
      </c>
      <c r="P12" s="295" t="str">
        <f t="shared" si="0"/>
        <v/>
      </c>
      <c r="Q12" s="243" t="s">
        <v>554</v>
      </c>
      <c r="R12" s="243" t="s">
        <v>101</v>
      </c>
      <c r="S12" s="243" t="s">
        <v>765</v>
      </c>
      <c r="T12" s="3"/>
      <c r="U12" s="3"/>
      <c r="V12" s="3"/>
      <c r="W12" s="3"/>
    </row>
    <row r="13" spans="1:23" customFormat="1" ht="22" customHeight="1" x14ac:dyDescent="0.35">
      <c r="A13" s="335"/>
      <c r="B13" s="336"/>
      <c r="C13" s="337"/>
      <c r="D13" s="242" t="s">
        <v>780</v>
      </c>
      <c r="E13" s="242" t="s">
        <v>761</v>
      </c>
      <c r="F13" s="242" t="s">
        <v>782</v>
      </c>
      <c r="G13" s="336" t="s">
        <v>773</v>
      </c>
      <c r="H13" s="304" t="s">
        <v>1016</v>
      </c>
      <c r="I13" s="291" t="s">
        <v>1017</v>
      </c>
      <c r="J13" s="340"/>
      <c r="K13" s="340"/>
      <c r="L13" s="340"/>
      <c r="M13" s="175">
        <v>1</v>
      </c>
      <c r="N13" s="267">
        <v>3.75</v>
      </c>
      <c r="O13" s="261">
        <v>600</v>
      </c>
      <c r="P13" s="295" t="str">
        <f t="shared" si="0"/>
        <v/>
      </c>
      <c r="Q13" s="243" t="s">
        <v>554</v>
      </c>
      <c r="R13" s="243" t="s">
        <v>101</v>
      </c>
      <c r="S13" s="243" t="s">
        <v>765</v>
      </c>
      <c r="T13" s="3"/>
      <c r="U13" s="3"/>
      <c r="V13" s="3"/>
      <c r="W13" s="3"/>
    </row>
    <row r="14" spans="1:23" ht="22" customHeight="1" x14ac:dyDescent="0.35">
      <c r="A14" s="335"/>
      <c r="B14" s="336"/>
      <c r="C14" s="337"/>
      <c r="D14" s="242" t="s">
        <v>783</v>
      </c>
      <c r="E14" s="242" t="s">
        <v>761</v>
      </c>
      <c r="F14" s="242" t="s">
        <v>785</v>
      </c>
      <c r="G14" s="336" t="s">
        <v>773</v>
      </c>
      <c r="H14" s="304" t="s">
        <v>1018</v>
      </c>
      <c r="I14" s="291" t="s">
        <v>1019</v>
      </c>
      <c r="J14" s="340"/>
      <c r="K14" s="340"/>
      <c r="L14" s="340"/>
      <c r="M14" s="175">
        <v>1</v>
      </c>
      <c r="N14" s="267">
        <v>6.25</v>
      </c>
      <c r="O14" s="261">
        <v>600</v>
      </c>
      <c r="P14" s="295" t="str">
        <f t="shared" si="0"/>
        <v/>
      </c>
      <c r="Q14" s="243" t="s">
        <v>554</v>
      </c>
      <c r="R14" s="243" t="s">
        <v>101</v>
      </c>
      <c r="S14" s="243" t="s">
        <v>765</v>
      </c>
      <c r="T14" s="76"/>
      <c r="U14" s="76"/>
      <c r="V14" s="76"/>
      <c r="W14" s="76"/>
    </row>
    <row r="15" spans="1:23" ht="22" customHeight="1" x14ac:dyDescent="0.35">
      <c r="A15" s="335"/>
      <c r="B15" s="336"/>
      <c r="C15" s="337"/>
      <c r="D15" s="242" t="s">
        <v>786</v>
      </c>
      <c r="E15" s="242" t="s">
        <v>761</v>
      </c>
      <c r="F15" s="242" t="s">
        <v>787</v>
      </c>
      <c r="G15" s="336" t="s">
        <v>773</v>
      </c>
      <c r="H15" s="304" t="s">
        <v>1020</v>
      </c>
      <c r="I15" s="291" t="s">
        <v>1021</v>
      </c>
      <c r="J15" s="340"/>
      <c r="K15" s="340"/>
      <c r="L15" s="340"/>
      <c r="M15" s="175">
        <v>1</v>
      </c>
      <c r="N15" s="267">
        <v>6.5</v>
      </c>
      <c r="O15" s="261">
        <v>600</v>
      </c>
      <c r="P15" s="295" t="str">
        <f t="shared" si="0"/>
        <v/>
      </c>
      <c r="Q15" s="243" t="s">
        <v>554</v>
      </c>
      <c r="R15" s="243" t="s">
        <v>101</v>
      </c>
      <c r="S15" s="243" t="s">
        <v>765</v>
      </c>
      <c r="T15" s="76"/>
      <c r="U15" s="76"/>
      <c r="V15" s="76"/>
      <c r="W15" s="76"/>
    </row>
    <row r="16" spans="1:23" ht="22" customHeight="1" x14ac:dyDescent="0.35">
      <c r="A16" s="300"/>
      <c r="B16" s="296"/>
      <c r="C16" s="330"/>
      <c r="D16" s="296"/>
      <c r="E16" s="296"/>
      <c r="F16" s="296"/>
      <c r="G16" s="296"/>
      <c r="H16" s="297"/>
      <c r="I16" s="297"/>
      <c r="J16" s="296"/>
      <c r="K16" s="296"/>
      <c r="L16" s="296"/>
      <c r="M16" s="296"/>
      <c r="N16" s="273"/>
      <c r="O16" s="279"/>
      <c r="P16" s="299"/>
      <c r="Q16" s="274"/>
      <c r="R16" s="274"/>
      <c r="S16" s="274"/>
      <c r="T16" s="76"/>
      <c r="U16" s="76"/>
      <c r="V16" s="76"/>
      <c r="W16" s="76"/>
    </row>
    <row r="17" spans="1:23" ht="22" customHeight="1" x14ac:dyDescent="0.35">
      <c r="A17" s="339"/>
      <c r="B17" s="336" t="s">
        <v>496</v>
      </c>
      <c r="C17" s="337" t="s">
        <v>788</v>
      </c>
      <c r="D17" s="243" t="s">
        <v>789</v>
      </c>
      <c r="E17" s="289" t="s">
        <v>1025</v>
      </c>
      <c r="F17" s="244" t="s">
        <v>792</v>
      </c>
      <c r="G17" s="336" t="s">
        <v>773</v>
      </c>
      <c r="H17" s="297"/>
      <c r="I17" s="297"/>
      <c r="J17" s="338">
        <v>25</v>
      </c>
      <c r="K17" s="338">
        <v>22</v>
      </c>
      <c r="L17" s="338">
        <v>27</v>
      </c>
      <c r="M17" s="258">
        <v>2</v>
      </c>
      <c r="N17" s="282">
        <v>6.95</v>
      </c>
      <c r="O17" s="243">
        <v>1200</v>
      </c>
      <c r="P17" s="295">
        <f t="shared" ref="P17:P23" si="1">IF(J17="","",J17*K17*L17/1000000/M17*O17)</f>
        <v>8.91</v>
      </c>
      <c r="Q17" s="243" t="s">
        <v>554</v>
      </c>
      <c r="R17" s="243" t="s">
        <v>101</v>
      </c>
      <c r="S17" s="243" t="s">
        <v>795</v>
      </c>
      <c r="T17" s="328" t="s">
        <v>995</v>
      </c>
      <c r="U17" s="76"/>
      <c r="V17" s="76"/>
      <c r="W17" s="76"/>
    </row>
    <row r="18" spans="1:23" ht="22" customHeight="1" x14ac:dyDescent="0.35">
      <c r="A18" s="339"/>
      <c r="B18" s="336"/>
      <c r="C18" s="337"/>
      <c r="D18" s="245" t="s">
        <v>1026</v>
      </c>
      <c r="E18" s="289" t="s">
        <v>1025</v>
      </c>
      <c r="F18" s="246" t="s">
        <v>798</v>
      </c>
      <c r="G18" s="336"/>
      <c r="H18" s="297"/>
      <c r="I18" s="297"/>
      <c r="J18" s="338"/>
      <c r="K18" s="338"/>
      <c r="L18" s="338"/>
      <c r="M18" s="258">
        <v>2</v>
      </c>
      <c r="N18" s="282">
        <v>6</v>
      </c>
      <c r="O18" s="243">
        <v>1200</v>
      </c>
      <c r="P18" s="295" t="str">
        <f t="shared" si="1"/>
        <v/>
      </c>
      <c r="Q18" s="243" t="s">
        <v>554</v>
      </c>
      <c r="R18" s="243" t="s">
        <v>101</v>
      </c>
      <c r="S18" s="243" t="s">
        <v>795</v>
      </c>
      <c r="T18" s="76"/>
      <c r="U18" s="76"/>
      <c r="V18" s="76"/>
      <c r="W18" s="76"/>
    </row>
    <row r="19" spans="1:23" ht="22" customHeight="1" x14ac:dyDescent="0.35">
      <c r="A19" s="339"/>
      <c r="B19" s="336"/>
      <c r="C19" s="337"/>
      <c r="D19" s="243" t="s">
        <v>799</v>
      </c>
      <c r="E19" s="289" t="s">
        <v>1025</v>
      </c>
      <c r="F19" s="244" t="s">
        <v>800</v>
      </c>
      <c r="G19" s="336"/>
      <c r="H19" s="297"/>
      <c r="I19" s="297"/>
      <c r="J19" s="338"/>
      <c r="K19" s="338"/>
      <c r="L19" s="338"/>
      <c r="M19" s="258">
        <v>1</v>
      </c>
      <c r="N19" s="282">
        <v>6</v>
      </c>
      <c r="O19" s="243">
        <v>600</v>
      </c>
      <c r="P19" s="295" t="str">
        <f t="shared" si="1"/>
        <v/>
      </c>
      <c r="Q19" s="243" t="s">
        <v>554</v>
      </c>
      <c r="R19" s="243" t="s">
        <v>101</v>
      </c>
      <c r="S19" s="243" t="s">
        <v>795</v>
      </c>
      <c r="T19" s="76"/>
      <c r="U19" s="76"/>
      <c r="V19" s="76"/>
      <c r="W19" s="76"/>
    </row>
    <row r="20" spans="1:23" ht="22" customHeight="1" x14ac:dyDescent="0.35">
      <c r="A20" s="339"/>
      <c r="B20" s="336"/>
      <c r="C20" s="337"/>
      <c r="D20" s="243" t="s">
        <v>779</v>
      </c>
      <c r="E20" s="289" t="s">
        <v>1025</v>
      </c>
      <c r="F20" s="244" t="s">
        <v>801</v>
      </c>
      <c r="G20" s="336"/>
      <c r="H20" s="297"/>
      <c r="I20" s="297"/>
      <c r="J20" s="338"/>
      <c r="K20" s="338"/>
      <c r="L20" s="338"/>
      <c r="M20" s="258">
        <v>1</v>
      </c>
      <c r="N20" s="282">
        <v>5.5</v>
      </c>
      <c r="O20" s="243">
        <v>600</v>
      </c>
      <c r="P20" s="295" t="str">
        <f t="shared" si="1"/>
        <v/>
      </c>
      <c r="Q20" s="243" t="s">
        <v>554</v>
      </c>
      <c r="R20" s="243" t="s">
        <v>101</v>
      </c>
      <c r="S20" s="243" t="s">
        <v>795</v>
      </c>
      <c r="T20" s="76"/>
      <c r="U20" s="76"/>
      <c r="V20" s="76"/>
      <c r="W20" s="76"/>
    </row>
    <row r="21" spans="1:23" ht="22" customHeight="1" x14ac:dyDescent="0.35">
      <c r="A21" s="339"/>
      <c r="B21" s="336"/>
      <c r="C21" s="337"/>
      <c r="D21" s="243" t="s">
        <v>802</v>
      </c>
      <c r="E21" s="289" t="s">
        <v>1025</v>
      </c>
      <c r="F21" s="244" t="s">
        <v>803</v>
      </c>
      <c r="G21" s="336"/>
      <c r="H21" s="297"/>
      <c r="I21" s="297"/>
      <c r="J21" s="338"/>
      <c r="K21" s="338"/>
      <c r="L21" s="338"/>
      <c r="M21" s="258">
        <v>1</v>
      </c>
      <c r="N21" s="282">
        <v>5.5</v>
      </c>
      <c r="O21" s="243">
        <v>600</v>
      </c>
      <c r="P21" s="295" t="str">
        <f t="shared" si="1"/>
        <v/>
      </c>
      <c r="Q21" s="243" t="s">
        <v>554</v>
      </c>
      <c r="R21" s="243" t="s">
        <v>101</v>
      </c>
      <c r="S21" s="243" t="s">
        <v>795</v>
      </c>
      <c r="T21" s="76"/>
      <c r="U21" s="76"/>
      <c r="V21" s="76"/>
      <c r="W21" s="76"/>
    </row>
    <row r="22" spans="1:23" ht="22" customHeight="1" x14ac:dyDescent="0.35">
      <c r="A22" s="339"/>
      <c r="B22" s="336"/>
      <c r="C22" s="337"/>
      <c r="D22" s="243" t="s">
        <v>804</v>
      </c>
      <c r="E22" s="289" t="s">
        <v>1025</v>
      </c>
      <c r="F22" s="244" t="s">
        <v>805</v>
      </c>
      <c r="G22" s="336"/>
      <c r="H22" s="297"/>
      <c r="I22" s="297"/>
      <c r="J22" s="338"/>
      <c r="K22" s="338"/>
      <c r="L22" s="338"/>
      <c r="M22" s="258">
        <v>1</v>
      </c>
      <c r="N22" s="282">
        <v>8.25</v>
      </c>
      <c r="O22" s="243">
        <v>600</v>
      </c>
      <c r="P22" s="295" t="str">
        <f t="shared" si="1"/>
        <v/>
      </c>
      <c r="Q22" s="243" t="s">
        <v>554</v>
      </c>
      <c r="R22" s="243" t="s">
        <v>101</v>
      </c>
      <c r="S22" s="243" t="s">
        <v>795</v>
      </c>
      <c r="T22" s="76"/>
      <c r="U22" s="76"/>
      <c r="V22" s="76"/>
      <c r="W22" s="76"/>
    </row>
    <row r="23" spans="1:23" ht="22" customHeight="1" x14ac:dyDescent="0.35">
      <c r="A23" s="339"/>
      <c r="B23" s="336"/>
      <c r="C23" s="337"/>
      <c r="D23" s="248" t="s">
        <v>806</v>
      </c>
      <c r="E23" s="289" t="s">
        <v>1025</v>
      </c>
      <c r="F23" s="244" t="s">
        <v>807</v>
      </c>
      <c r="G23" s="336"/>
      <c r="H23" s="297"/>
      <c r="I23" s="297"/>
      <c r="J23" s="338"/>
      <c r="K23" s="338"/>
      <c r="L23" s="338"/>
      <c r="M23" s="258">
        <v>1</v>
      </c>
      <c r="N23" s="282">
        <v>8.75</v>
      </c>
      <c r="O23" s="243">
        <v>600</v>
      </c>
      <c r="P23" s="295" t="str">
        <f t="shared" si="1"/>
        <v/>
      </c>
      <c r="Q23" s="243" t="s">
        <v>554</v>
      </c>
      <c r="R23" s="243" t="s">
        <v>101</v>
      </c>
      <c r="S23" s="243" t="s">
        <v>795</v>
      </c>
      <c r="T23" s="76"/>
      <c r="U23" s="76"/>
      <c r="V23" s="76"/>
      <c r="W23" s="76"/>
    </row>
    <row r="24" spans="1:23" ht="22" customHeight="1" x14ac:dyDescent="0.35">
      <c r="A24" s="300"/>
      <c r="B24" s="296"/>
      <c r="C24" s="330"/>
      <c r="D24" s="296"/>
      <c r="E24" s="296"/>
      <c r="F24" s="296"/>
      <c r="G24" s="296"/>
      <c r="H24" s="297"/>
      <c r="I24" s="297"/>
      <c r="J24" s="296"/>
      <c r="K24" s="296"/>
      <c r="L24" s="296"/>
      <c r="M24" s="296"/>
      <c r="N24" s="273"/>
      <c r="O24" s="279"/>
      <c r="P24" s="299"/>
      <c r="Q24" s="274"/>
      <c r="R24" s="274"/>
      <c r="S24" s="274"/>
      <c r="T24" s="76"/>
      <c r="U24" s="76"/>
      <c r="V24" s="76"/>
      <c r="W24" s="76"/>
    </row>
    <row r="25" spans="1:23" ht="22" customHeight="1" x14ac:dyDescent="0.35">
      <c r="A25" s="339"/>
      <c r="B25" s="336" t="s">
        <v>993</v>
      </c>
      <c r="C25" s="337" t="s">
        <v>808</v>
      </c>
      <c r="D25" s="242" t="s">
        <v>809</v>
      </c>
      <c r="E25" s="242" t="s">
        <v>761</v>
      </c>
      <c r="F25" s="242" t="s">
        <v>811</v>
      </c>
      <c r="G25" s="336" t="s">
        <v>812</v>
      </c>
      <c r="H25" s="297"/>
      <c r="I25" s="297"/>
      <c r="J25" s="340">
        <v>33.1</v>
      </c>
      <c r="K25" s="340">
        <v>25.6</v>
      </c>
      <c r="L25" s="340">
        <v>29.3</v>
      </c>
      <c r="M25" s="175">
        <v>2</v>
      </c>
      <c r="N25" s="270">
        <v>5.45</v>
      </c>
      <c r="O25" s="261">
        <v>1200</v>
      </c>
      <c r="P25" s="295">
        <f t="shared" ref="P25:P31" si="2">IF(J25="","",J25*K25*L25/1000000/M25*O25)</f>
        <v>14.9</v>
      </c>
      <c r="Q25" s="243" t="s">
        <v>554</v>
      </c>
      <c r="R25" s="243" t="s">
        <v>101</v>
      </c>
      <c r="S25" s="243" t="s">
        <v>765</v>
      </c>
      <c r="T25" s="76"/>
      <c r="U25" s="76"/>
      <c r="V25" s="76"/>
      <c r="W25" s="76"/>
    </row>
    <row r="26" spans="1:23" ht="22" customHeight="1" x14ac:dyDescent="0.35">
      <c r="A26" s="339"/>
      <c r="B26" s="336"/>
      <c r="C26" s="337"/>
      <c r="D26" s="242" t="s">
        <v>814</v>
      </c>
      <c r="E26" s="242" t="s">
        <v>761</v>
      </c>
      <c r="F26" s="242" t="s">
        <v>816</v>
      </c>
      <c r="G26" s="336" t="s">
        <v>812</v>
      </c>
      <c r="H26" s="297"/>
      <c r="I26" s="297"/>
      <c r="J26" s="340"/>
      <c r="K26" s="340"/>
      <c r="L26" s="340"/>
      <c r="M26" s="175">
        <v>1</v>
      </c>
      <c r="N26" s="270">
        <v>5.45</v>
      </c>
      <c r="O26" s="261">
        <v>600</v>
      </c>
      <c r="P26" s="295" t="str">
        <f t="shared" si="2"/>
        <v/>
      </c>
      <c r="Q26" s="243" t="s">
        <v>554</v>
      </c>
      <c r="R26" s="243" t="s">
        <v>101</v>
      </c>
      <c r="S26" s="243" t="s">
        <v>765</v>
      </c>
      <c r="T26" s="76"/>
      <c r="U26" s="76"/>
      <c r="V26" s="76"/>
      <c r="W26" s="76"/>
    </row>
    <row r="27" spans="1:23" ht="22" customHeight="1" x14ac:dyDescent="0.35">
      <c r="A27" s="339"/>
      <c r="B27" s="336"/>
      <c r="C27" s="337"/>
      <c r="D27" s="242" t="s">
        <v>779</v>
      </c>
      <c r="E27" s="242" t="s">
        <v>761</v>
      </c>
      <c r="F27" s="242" t="s">
        <v>816</v>
      </c>
      <c r="G27" s="336" t="s">
        <v>812</v>
      </c>
      <c r="H27" s="297"/>
      <c r="I27" s="297"/>
      <c r="J27" s="340"/>
      <c r="K27" s="340"/>
      <c r="L27" s="340"/>
      <c r="M27" s="175">
        <v>1</v>
      </c>
      <c r="N27" s="270">
        <v>4.45</v>
      </c>
      <c r="O27" s="261">
        <v>600</v>
      </c>
      <c r="P27" s="295" t="str">
        <f t="shared" si="2"/>
        <v/>
      </c>
      <c r="Q27" s="243" t="s">
        <v>554</v>
      </c>
      <c r="R27" s="243" t="s">
        <v>101</v>
      </c>
      <c r="S27" s="243" t="s">
        <v>765</v>
      </c>
      <c r="T27" s="76"/>
      <c r="U27" s="76"/>
      <c r="V27" s="76"/>
      <c r="W27" s="76"/>
    </row>
    <row r="28" spans="1:23" ht="22" customHeight="1" x14ac:dyDescent="0.35">
      <c r="A28" s="339"/>
      <c r="B28" s="336"/>
      <c r="C28" s="337"/>
      <c r="D28" s="242" t="s">
        <v>780</v>
      </c>
      <c r="E28" s="242" t="s">
        <v>761</v>
      </c>
      <c r="F28" s="242" t="s">
        <v>817</v>
      </c>
      <c r="G28" s="336" t="s">
        <v>812</v>
      </c>
      <c r="H28" s="297"/>
      <c r="I28" s="297"/>
      <c r="J28" s="340"/>
      <c r="K28" s="340"/>
      <c r="L28" s="340"/>
      <c r="M28" s="175">
        <v>1</v>
      </c>
      <c r="N28" s="270">
        <v>3.85</v>
      </c>
      <c r="O28" s="261">
        <v>600</v>
      </c>
      <c r="P28" s="295" t="str">
        <f t="shared" si="2"/>
        <v/>
      </c>
      <c r="Q28" s="243" t="s">
        <v>554</v>
      </c>
      <c r="R28" s="243" t="s">
        <v>101</v>
      </c>
      <c r="S28" s="243" t="s">
        <v>765</v>
      </c>
      <c r="T28" s="76"/>
      <c r="U28" s="76"/>
      <c r="V28" s="76"/>
      <c r="W28" s="76"/>
    </row>
    <row r="29" spans="1:23" ht="22" customHeight="1" x14ac:dyDescent="0.35">
      <c r="A29" s="339"/>
      <c r="B29" s="336"/>
      <c r="C29" s="337"/>
      <c r="D29" s="178" t="s">
        <v>818</v>
      </c>
      <c r="E29" s="242" t="s">
        <v>761</v>
      </c>
      <c r="F29" s="242" t="s">
        <v>820</v>
      </c>
      <c r="G29" s="336" t="s">
        <v>812</v>
      </c>
      <c r="H29" s="297"/>
      <c r="I29" s="297"/>
      <c r="J29" s="340"/>
      <c r="K29" s="340"/>
      <c r="L29" s="340"/>
      <c r="M29" s="175">
        <v>1</v>
      </c>
      <c r="N29" s="270">
        <v>6.65</v>
      </c>
      <c r="O29" s="261">
        <v>600</v>
      </c>
      <c r="P29" s="295" t="str">
        <f t="shared" si="2"/>
        <v/>
      </c>
      <c r="Q29" s="243" t="s">
        <v>554</v>
      </c>
      <c r="R29" s="243" t="s">
        <v>101</v>
      </c>
      <c r="S29" s="243" t="s">
        <v>765</v>
      </c>
      <c r="T29" s="76"/>
      <c r="U29" s="76"/>
      <c r="V29" s="76"/>
      <c r="W29" s="76"/>
    </row>
    <row r="30" spans="1:23" ht="22" customHeight="1" x14ac:dyDescent="0.35">
      <c r="A30" s="339"/>
      <c r="B30" s="336"/>
      <c r="C30" s="337"/>
      <c r="D30" s="178" t="s">
        <v>786</v>
      </c>
      <c r="E30" s="242" t="s">
        <v>761</v>
      </c>
      <c r="F30" s="242" t="s">
        <v>821</v>
      </c>
      <c r="G30" s="336" t="s">
        <v>812</v>
      </c>
      <c r="H30" s="297"/>
      <c r="I30" s="297"/>
      <c r="J30" s="340"/>
      <c r="K30" s="340"/>
      <c r="L30" s="340"/>
      <c r="M30" s="175">
        <v>1</v>
      </c>
      <c r="N30" s="270">
        <v>7</v>
      </c>
      <c r="O30" s="261">
        <v>600</v>
      </c>
      <c r="P30" s="295" t="str">
        <f t="shared" si="2"/>
        <v/>
      </c>
      <c r="Q30" s="243" t="s">
        <v>554</v>
      </c>
      <c r="R30" s="243" t="s">
        <v>101</v>
      </c>
      <c r="S30" s="243" t="s">
        <v>765</v>
      </c>
      <c r="T30" s="76"/>
      <c r="U30" s="76"/>
      <c r="V30" s="76"/>
      <c r="W30" s="76"/>
    </row>
    <row r="31" spans="1:23" ht="22" customHeight="1" x14ac:dyDescent="0.35">
      <c r="A31" s="339"/>
      <c r="B31" s="336"/>
      <c r="C31" s="337"/>
      <c r="D31" s="242" t="s">
        <v>1027</v>
      </c>
      <c r="E31" s="242" t="s">
        <v>761</v>
      </c>
      <c r="F31" s="242" t="s">
        <v>824</v>
      </c>
      <c r="G31" s="336" t="s">
        <v>812</v>
      </c>
      <c r="H31" s="297"/>
      <c r="I31" s="297"/>
      <c r="J31" s="340"/>
      <c r="K31" s="340"/>
      <c r="L31" s="340"/>
      <c r="M31" s="175">
        <v>1</v>
      </c>
      <c r="N31" s="270">
        <v>6.5</v>
      </c>
      <c r="O31" s="261">
        <v>600</v>
      </c>
      <c r="P31" s="295" t="str">
        <f t="shared" si="2"/>
        <v/>
      </c>
      <c r="Q31" s="243" t="s">
        <v>554</v>
      </c>
      <c r="R31" s="243" t="s">
        <v>101</v>
      </c>
      <c r="S31" s="243" t="s">
        <v>765</v>
      </c>
      <c r="T31" s="76"/>
      <c r="U31" s="76"/>
      <c r="V31" s="76"/>
      <c r="W31" s="76"/>
    </row>
    <row r="32" spans="1:23" ht="22" customHeight="1" x14ac:dyDescent="0.35">
      <c r="A32" s="300"/>
      <c r="B32" s="296"/>
      <c r="C32" s="330"/>
      <c r="D32" s="296"/>
      <c r="E32" s="296"/>
      <c r="F32" s="296"/>
      <c r="G32" s="296"/>
      <c r="H32" s="297"/>
      <c r="I32" s="297"/>
      <c r="J32" s="296"/>
      <c r="K32" s="296"/>
      <c r="L32" s="296"/>
      <c r="M32" s="296"/>
      <c r="N32" s="273"/>
      <c r="O32" s="279"/>
      <c r="P32" s="299"/>
      <c r="Q32" s="274"/>
      <c r="R32" s="274"/>
      <c r="S32" s="274"/>
      <c r="T32" s="76"/>
      <c r="U32" s="76"/>
      <c r="V32" s="76"/>
      <c r="W32" s="76"/>
    </row>
    <row r="33" spans="1:23" ht="22" customHeight="1" x14ac:dyDescent="0.35">
      <c r="A33" s="339"/>
      <c r="B33" s="344" t="s">
        <v>496</v>
      </c>
      <c r="C33" s="345" t="s">
        <v>825</v>
      </c>
      <c r="D33" s="180" t="s">
        <v>826</v>
      </c>
      <c r="E33" s="289" t="s">
        <v>827</v>
      </c>
      <c r="F33" s="244" t="s">
        <v>828</v>
      </c>
      <c r="G33" s="344" t="s">
        <v>829</v>
      </c>
      <c r="H33" s="297"/>
      <c r="I33" s="297"/>
      <c r="J33" s="341">
        <v>42</v>
      </c>
      <c r="K33" s="341">
        <v>27.5</v>
      </c>
      <c r="L33" s="341">
        <v>40.5</v>
      </c>
      <c r="M33" s="258">
        <v>2</v>
      </c>
      <c r="N33" s="270">
        <v>5.25</v>
      </c>
      <c r="O33" s="243">
        <v>1000</v>
      </c>
      <c r="P33" s="295">
        <f t="shared" ref="P33:P42" si="3">IF(J33="","",J33*K33*L33/1000000/M33*O33)</f>
        <v>23.39</v>
      </c>
      <c r="Q33" s="243" t="s">
        <v>554</v>
      </c>
      <c r="R33" s="243" t="s">
        <v>101</v>
      </c>
      <c r="S33" s="243" t="s">
        <v>831</v>
      </c>
      <c r="T33" s="76"/>
      <c r="U33" s="76"/>
      <c r="V33" s="76"/>
      <c r="W33" s="76"/>
    </row>
    <row r="34" spans="1:23" ht="22" customHeight="1" x14ac:dyDescent="0.35">
      <c r="A34" s="339"/>
      <c r="B34" s="344" t="s">
        <v>496</v>
      </c>
      <c r="C34" s="345"/>
      <c r="D34" s="180" t="s">
        <v>832</v>
      </c>
      <c r="E34" s="289" t="s">
        <v>827</v>
      </c>
      <c r="F34" s="244" t="s">
        <v>728</v>
      </c>
      <c r="G34" s="344"/>
      <c r="H34" s="297"/>
      <c r="I34" s="297"/>
      <c r="J34" s="341"/>
      <c r="K34" s="341"/>
      <c r="L34" s="341"/>
      <c r="M34" s="258">
        <v>1</v>
      </c>
      <c r="N34" s="270">
        <v>3.45</v>
      </c>
      <c r="O34" s="243">
        <v>500</v>
      </c>
      <c r="P34" s="295" t="str">
        <f t="shared" si="3"/>
        <v/>
      </c>
      <c r="Q34" s="243" t="s">
        <v>554</v>
      </c>
      <c r="R34" s="243" t="s">
        <v>101</v>
      </c>
      <c r="S34" s="243" t="s">
        <v>831</v>
      </c>
      <c r="T34" s="76"/>
      <c r="U34" s="76"/>
      <c r="V34" s="76"/>
      <c r="W34" s="76"/>
    </row>
    <row r="35" spans="1:23" ht="22" customHeight="1" x14ac:dyDescent="0.35">
      <c r="A35" s="339"/>
      <c r="B35" s="344" t="s">
        <v>496</v>
      </c>
      <c r="C35" s="345"/>
      <c r="D35" s="180" t="s">
        <v>833</v>
      </c>
      <c r="E35" s="289" t="s">
        <v>827</v>
      </c>
      <c r="F35" s="244" t="s">
        <v>729</v>
      </c>
      <c r="G35" s="344"/>
      <c r="H35" s="297"/>
      <c r="I35" s="297"/>
      <c r="J35" s="341"/>
      <c r="K35" s="341"/>
      <c r="L35" s="341"/>
      <c r="M35" s="258">
        <v>1</v>
      </c>
      <c r="N35" s="270">
        <v>3.25</v>
      </c>
      <c r="O35" s="243">
        <v>500</v>
      </c>
      <c r="P35" s="295" t="str">
        <f t="shared" si="3"/>
        <v/>
      </c>
      <c r="Q35" s="243" t="s">
        <v>554</v>
      </c>
      <c r="R35" s="243" t="s">
        <v>101</v>
      </c>
      <c r="S35" s="243" t="s">
        <v>831</v>
      </c>
      <c r="T35" s="76"/>
      <c r="U35" s="76"/>
      <c r="V35" s="76"/>
      <c r="W35" s="76"/>
    </row>
    <row r="36" spans="1:23" ht="22" customHeight="1" x14ac:dyDescent="0.35">
      <c r="A36" s="339"/>
      <c r="B36" s="344" t="s">
        <v>496</v>
      </c>
      <c r="C36" s="345"/>
      <c r="D36" s="180" t="s">
        <v>834</v>
      </c>
      <c r="E36" s="289" t="s">
        <v>827</v>
      </c>
      <c r="F36" s="244" t="s">
        <v>730</v>
      </c>
      <c r="G36" s="344"/>
      <c r="H36" s="297"/>
      <c r="I36" s="297"/>
      <c r="J36" s="341"/>
      <c r="K36" s="341"/>
      <c r="L36" s="341"/>
      <c r="M36" s="258">
        <v>1</v>
      </c>
      <c r="N36" s="270">
        <v>3.25</v>
      </c>
      <c r="O36" s="243">
        <v>500</v>
      </c>
      <c r="P36" s="295" t="str">
        <f t="shared" si="3"/>
        <v/>
      </c>
      <c r="Q36" s="243" t="s">
        <v>554</v>
      </c>
      <c r="R36" s="243" t="s">
        <v>101</v>
      </c>
      <c r="S36" s="243" t="s">
        <v>831</v>
      </c>
      <c r="T36" s="76"/>
      <c r="U36" s="76"/>
      <c r="V36" s="76"/>
      <c r="W36" s="76"/>
    </row>
    <row r="37" spans="1:23" ht="22" customHeight="1" x14ac:dyDescent="0.35">
      <c r="A37" s="339"/>
      <c r="B37" s="344" t="s">
        <v>496</v>
      </c>
      <c r="C37" s="345"/>
      <c r="D37" s="180" t="s">
        <v>835</v>
      </c>
      <c r="E37" s="289" t="s">
        <v>827</v>
      </c>
      <c r="F37" s="244" t="s">
        <v>836</v>
      </c>
      <c r="G37" s="344"/>
      <c r="H37" s="297"/>
      <c r="I37" s="297"/>
      <c r="J37" s="341"/>
      <c r="K37" s="341"/>
      <c r="L37" s="341"/>
      <c r="M37" s="258">
        <v>1</v>
      </c>
      <c r="N37" s="270">
        <v>4.6500000000000004</v>
      </c>
      <c r="O37" s="243">
        <v>500</v>
      </c>
      <c r="P37" s="295" t="str">
        <f t="shared" si="3"/>
        <v/>
      </c>
      <c r="Q37" s="243" t="s">
        <v>554</v>
      </c>
      <c r="R37" s="243" t="s">
        <v>101</v>
      </c>
      <c r="S37" s="243" t="s">
        <v>831</v>
      </c>
      <c r="T37" s="76"/>
      <c r="U37" s="76"/>
      <c r="V37" s="76"/>
      <c r="W37" s="76"/>
    </row>
    <row r="38" spans="1:23" ht="22" customHeight="1" x14ac:dyDescent="0.35">
      <c r="A38" s="339"/>
      <c r="B38" s="344" t="s">
        <v>496</v>
      </c>
      <c r="C38" s="345"/>
      <c r="D38" s="180" t="s">
        <v>837</v>
      </c>
      <c r="E38" s="289" t="s">
        <v>827</v>
      </c>
      <c r="F38" s="244" t="s">
        <v>838</v>
      </c>
      <c r="G38" s="344"/>
      <c r="H38" s="297"/>
      <c r="I38" s="297"/>
      <c r="J38" s="341"/>
      <c r="K38" s="341"/>
      <c r="L38" s="341"/>
      <c r="M38" s="258">
        <v>1</v>
      </c>
      <c r="N38" s="283">
        <v>6</v>
      </c>
      <c r="O38" s="243">
        <v>500</v>
      </c>
      <c r="P38" s="295" t="str">
        <f t="shared" si="3"/>
        <v/>
      </c>
      <c r="Q38" s="243" t="s">
        <v>554</v>
      </c>
      <c r="R38" s="243" t="s">
        <v>101</v>
      </c>
      <c r="S38" s="243" t="s">
        <v>831</v>
      </c>
      <c r="T38" s="76"/>
      <c r="U38" s="76"/>
      <c r="V38" s="76"/>
      <c r="W38" s="76"/>
    </row>
    <row r="39" spans="1:23" ht="22" customHeight="1" x14ac:dyDescent="0.35">
      <c r="A39" s="339"/>
      <c r="B39" s="344" t="s">
        <v>496</v>
      </c>
      <c r="C39" s="345"/>
      <c r="D39" s="191" t="s">
        <v>839</v>
      </c>
      <c r="E39" s="289" t="s">
        <v>827</v>
      </c>
      <c r="F39" s="244" t="s">
        <v>731</v>
      </c>
      <c r="G39" s="344"/>
      <c r="H39" s="297"/>
      <c r="I39" s="297"/>
      <c r="J39" s="341"/>
      <c r="K39" s="341"/>
      <c r="L39" s="341"/>
      <c r="M39" s="258">
        <v>1</v>
      </c>
      <c r="N39" s="270">
        <v>5.75</v>
      </c>
      <c r="O39" s="243">
        <v>500</v>
      </c>
      <c r="P39" s="295" t="str">
        <f t="shared" si="3"/>
        <v/>
      </c>
      <c r="Q39" s="243" t="s">
        <v>554</v>
      </c>
      <c r="R39" s="243" t="s">
        <v>101</v>
      </c>
      <c r="S39" s="243" t="s">
        <v>831</v>
      </c>
      <c r="T39" s="76"/>
      <c r="U39" s="76"/>
      <c r="V39" s="76"/>
      <c r="W39" s="76"/>
    </row>
    <row r="40" spans="1:23" ht="22" customHeight="1" x14ac:dyDescent="0.35">
      <c r="A40" s="339"/>
      <c r="B40" s="344" t="s">
        <v>496</v>
      </c>
      <c r="C40" s="345"/>
      <c r="D40" s="180" t="s">
        <v>840</v>
      </c>
      <c r="E40" s="289" t="s">
        <v>827</v>
      </c>
      <c r="F40" s="242" t="s">
        <v>841</v>
      </c>
      <c r="G40" s="344"/>
      <c r="H40" s="297"/>
      <c r="I40" s="297"/>
      <c r="J40" s="341"/>
      <c r="K40" s="341"/>
      <c r="L40" s="341"/>
      <c r="M40" s="258">
        <v>1</v>
      </c>
      <c r="N40" s="283">
        <v>7.75</v>
      </c>
      <c r="O40" s="243">
        <v>500</v>
      </c>
      <c r="P40" s="295" t="str">
        <f t="shared" si="3"/>
        <v/>
      </c>
      <c r="Q40" s="243" t="s">
        <v>554</v>
      </c>
      <c r="R40" s="243" t="s">
        <v>101</v>
      </c>
      <c r="S40" s="243" t="s">
        <v>831</v>
      </c>
      <c r="T40" s="76"/>
      <c r="U40" s="76"/>
      <c r="V40" s="76"/>
      <c r="W40" s="76"/>
    </row>
    <row r="41" spans="1:23" ht="22" customHeight="1" x14ac:dyDescent="0.35">
      <c r="A41" s="339"/>
      <c r="B41" s="344" t="s">
        <v>496</v>
      </c>
      <c r="C41" s="345"/>
      <c r="D41" s="180" t="s">
        <v>842</v>
      </c>
      <c r="E41" s="289" t="s">
        <v>827</v>
      </c>
      <c r="F41" s="242" t="s">
        <v>732</v>
      </c>
      <c r="G41" s="344"/>
      <c r="H41" s="297"/>
      <c r="I41" s="297"/>
      <c r="J41" s="341"/>
      <c r="K41" s="341"/>
      <c r="L41" s="341"/>
      <c r="M41" s="258">
        <v>1</v>
      </c>
      <c r="N41" s="283">
        <v>14.5</v>
      </c>
      <c r="O41" s="243">
        <v>500</v>
      </c>
      <c r="P41" s="295" t="str">
        <f t="shared" si="3"/>
        <v/>
      </c>
      <c r="Q41" s="243" t="s">
        <v>554</v>
      </c>
      <c r="R41" s="243" t="s">
        <v>101</v>
      </c>
      <c r="S41" s="243" t="s">
        <v>831</v>
      </c>
      <c r="T41" s="76"/>
      <c r="U41" s="76"/>
      <c r="V41" s="76"/>
      <c r="W41" s="76"/>
    </row>
    <row r="42" spans="1:23" ht="22" customHeight="1" x14ac:dyDescent="0.35">
      <c r="A42" s="339"/>
      <c r="B42" s="344" t="s">
        <v>496</v>
      </c>
      <c r="C42" s="345"/>
      <c r="D42" s="180" t="s">
        <v>1028</v>
      </c>
      <c r="E42" s="289" t="s">
        <v>827</v>
      </c>
      <c r="F42" s="242" t="s">
        <v>845</v>
      </c>
      <c r="G42" s="344"/>
      <c r="H42" s="297"/>
      <c r="I42" s="297"/>
      <c r="J42" s="341"/>
      <c r="K42" s="341"/>
      <c r="L42" s="341"/>
      <c r="M42" s="258">
        <v>1</v>
      </c>
      <c r="N42" s="284">
        <v>7.35</v>
      </c>
      <c r="O42" s="243">
        <v>500</v>
      </c>
      <c r="P42" s="295" t="str">
        <f t="shared" si="3"/>
        <v/>
      </c>
      <c r="Q42" s="243" t="s">
        <v>554</v>
      </c>
      <c r="R42" s="243" t="s">
        <v>101</v>
      </c>
      <c r="S42" s="243" t="s">
        <v>831</v>
      </c>
      <c r="T42" s="76"/>
      <c r="U42" s="76"/>
      <c r="V42" s="76"/>
      <c r="W42" s="76"/>
    </row>
    <row r="43" spans="1:23" ht="22" customHeight="1" x14ac:dyDescent="0.35">
      <c r="A43" s="300"/>
      <c r="B43" s="296"/>
      <c r="C43" s="330"/>
      <c r="D43" s="296"/>
      <c r="E43" s="296"/>
      <c r="F43" s="296"/>
      <c r="G43" s="296"/>
      <c r="H43" s="297"/>
      <c r="I43" s="297"/>
      <c r="J43" s="296"/>
      <c r="K43" s="296"/>
      <c r="L43" s="296"/>
      <c r="M43" s="296"/>
      <c r="N43" s="273"/>
      <c r="O43" s="279"/>
      <c r="P43" s="299"/>
      <c r="Q43" s="274"/>
      <c r="R43" s="274"/>
      <c r="S43" s="274"/>
      <c r="T43" s="76"/>
      <c r="U43" s="76"/>
      <c r="V43" s="76"/>
      <c r="W43" s="76"/>
    </row>
    <row r="44" spans="1:23" ht="22" customHeight="1" x14ac:dyDescent="0.35">
      <c r="A44" s="339"/>
      <c r="B44" s="342" t="s">
        <v>993</v>
      </c>
      <c r="C44" s="343" t="s">
        <v>846</v>
      </c>
      <c r="D44" s="242" t="s">
        <v>847</v>
      </c>
      <c r="E44" s="115" t="s">
        <v>996</v>
      </c>
      <c r="F44" s="242" t="s">
        <v>850</v>
      </c>
      <c r="G44" s="342" t="s">
        <v>829</v>
      </c>
      <c r="H44" s="297"/>
      <c r="I44" s="297"/>
      <c r="J44" s="338">
        <v>53</v>
      </c>
      <c r="K44" s="338">
        <v>26</v>
      </c>
      <c r="L44" s="338">
        <v>36</v>
      </c>
      <c r="M44" s="258">
        <v>2</v>
      </c>
      <c r="N44" s="270">
        <v>4.3499999999999996</v>
      </c>
      <c r="O44" s="243">
        <v>1000</v>
      </c>
      <c r="P44" s="295">
        <f t="shared" ref="P44:P51" si="4">IF(J44="","",J44*K44*L44/1000000/M44*O44)</f>
        <v>24.8</v>
      </c>
      <c r="Q44" s="243" t="s">
        <v>554</v>
      </c>
      <c r="R44" s="301" t="s">
        <v>852</v>
      </c>
      <c r="S44" s="301" t="s">
        <v>853</v>
      </c>
      <c r="T44" s="76"/>
      <c r="U44" s="76"/>
      <c r="V44" s="76"/>
      <c r="W44" s="76"/>
    </row>
    <row r="45" spans="1:23" ht="22" customHeight="1" x14ac:dyDescent="0.35">
      <c r="A45" s="339"/>
      <c r="B45" s="342"/>
      <c r="C45" s="343"/>
      <c r="D45" s="242" t="s">
        <v>854</v>
      </c>
      <c r="E45" s="115" t="s">
        <v>996</v>
      </c>
      <c r="F45" s="242" t="s">
        <v>855</v>
      </c>
      <c r="G45" s="342"/>
      <c r="H45" s="297"/>
      <c r="I45" s="297"/>
      <c r="J45" s="338"/>
      <c r="K45" s="338"/>
      <c r="L45" s="338"/>
      <c r="M45" s="258">
        <v>1</v>
      </c>
      <c r="N45" s="270">
        <v>3</v>
      </c>
      <c r="O45" s="243">
        <v>500</v>
      </c>
      <c r="P45" s="295" t="str">
        <f t="shared" si="4"/>
        <v/>
      </c>
      <c r="Q45" s="243" t="s">
        <v>554</v>
      </c>
      <c r="R45" s="301" t="s">
        <v>852</v>
      </c>
      <c r="S45" s="301" t="s">
        <v>853</v>
      </c>
      <c r="T45" s="76"/>
      <c r="U45" s="76"/>
      <c r="V45" s="76"/>
      <c r="W45" s="76"/>
    </row>
    <row r="46" spans="1:23" ht="22" customHeight="1" x14ac:dyDescent="0.35">
      <c r="A46" s="339"/>
      <c r="B46" s="342"/>
      <c r="C46" s="343"/>
      <c r="D46" s="242" t="s">
        <v>856</v>
      </c>
      <c r="E46" s="115" t="s">
        <v>996</v>
      </c>
      <c r="F46" s="242" t="s">
        <v>858</v>
      </c>
      <c r="G46" s="342"/>
      <c r="H46" s="297"/>
      <c r="I46" s="297"/>
      <c r="J46" s="338"/>
      <c r="K46" s="338"/>
      <c r="L46" s="338"/>
      <c r="M46" s="258">
        <v>1</v>
      </c>
      <c r="N46" s="270">
        <v>2.9</v>
      </c>
      <c r="O46" s="243">
        <v>500</v>
      </c>
      <c r="P46" s="295" t="str">
        <f t="shared" si="4"/>
        <v/>
      </c>
      <c r="Q46" s="243" t="s">
        <v>554</v>
      </c>
      <c r="R46" s="301" t="s">
        <v>852</v>
      </c>
      <c r="S46" s="301" t="s">
        <v>853</v>
      </c>
      <c r="T46" s="76"/>
      <c r="U46" s="76"/>
      <c r="V46" s="76"/>
      <c r="W46" s="76"/>
    </row>
    <row r="47" spans="1:23" ht="22" customHeight="1" x14ac:dyDescent="0.35">
      <c r="A47" s="339"/>
      <c r="B47" s="342"/>
      <c r="C47" s="343"/>
      <c r="D47" s="242" t="s">
        <v>859</v>
      </c>
      <c r="E47" s="115" t="s">
        <v>996</v>
      </c>
      <c r="F47" s="242" t="s">
        <v>860</v>
      </c>
      <c r="G47" s="342"/>
      <c r="H47" s="297"/>
      <c r="I47" s="297"/>
      <c r="J47" s="338"/>
      <c r="K47" s="338"/>
      <c r="L47" s="338"/>
      <c r="M47" s="258">
        <v>1</v>
      </c>
      <c r="N47" s="270">
        <v>2.9</v>
      </c>
      <c r="O47" s="243">
        <v>500</v>
      </c>
      <c r="P47" s="295" t="str">
        <f t="shared" si="4"/>
        <v/>
      </c>
      <c r="Q47" s="243" t="s">
        <v>554</v>
      </c>
      <c r="R47" s="301" t="s">
        <v>852</v>
      </c>
      <c r="S47" s="301" t="s">
        <v>853</v>
      </c>
      <c r="T47" s="76"/>
      <c r="U47" s="76"/>
      <c r="V47" s="76"/>
      <c r="W47" s="76"/>
    </row>
    <row r="48" spans="1:23" ht="22" customHeight="1" x14ac:dyDescent="0.35">
      <c r="A48" s="339"/>
      <c r="B48" s="342"/>
      <c r="C48" s="343"/>
      <c r="D48" s="302" t="s">
        <v>861</v>
      </c>
      <c r="E48" s="115" t="s">
        <v>996</v>
      </c>
      <c r="F48" s="242" t="s">
        <v>862</v>
      </c>
      <c r="G48" s="342"/>
      <c r="H48" s="297"/>
      <c r="I48" s="297"/>
      <c r="J48" s="338"/>
      <c r="K48" s="338"/>
      <c r="L48" s="338"/>
      <c r="M48" s="258">
        <v>1</v>
      </c>
      <c r="N48" s="270">
        <v>5</v>
      </c>
      <c r="O48" s="243">
        <v>500</v>
      </c>
      <c r="P48" s="295" t="str">
        <f t="shared" si="4"/>
        <v/>
      </c>
      <c r="Q48" s="243" t="s">
        <v>554</v>
      </c>
      <c r="R48" s="301" t="s">
        <v>852</v>
      </c>
      <c r="S48" s="301" t="s">
        <v>853</v>
      </c>
      <c r="T48" s="76"/>
      <c r="U48" s="76"/>
      <c r="V48" s="76"/>
      <c r="W48" s="76"/>
    </row>
    <row r="49" spans="1:23" ht="22" customHeight="1" x14ac:dyDescent="0.35">
      <c r="A49" s="339"/>
      <c r="B49" s="342"/>
      <c r="C49" s="343"/>
      <c r="D49" s="242" t="s">
        <v>863</v>
      </c>
      <c r="E49" s="115" t="s">
        <v>996</v>
      </c>
      <c r="F49" s="242" t="s">
        <v>864</v>
      </c>
      <c r="G49" s="342"/>
      <c r="H49" s="297"/>
      <c r="I49" s="297"/>
      <c r="J49" s="338"/>
      <c r="K49" s="338"/>
      <c r="L49" s="338"/>
      <c r="M49" s="258">
        <v>1</v>
      </c>
      <c r="N49" s="270">
        <v>4.75</v>
      </c>
      <c r="O49" s="243">
        <v>500</v>
      </c>
      <c r="P49" s="295" t="str">
        <f t="shared" si="4"/>
        <v/>
      </c>
      <c r="Q49" s="243" t="s">
        <v>554</v>
      </c>
      <c r="R49" s="301" t="s">
        <v>852</v>
      </c>
      <c r="S49" s="301" t="s">
        <v>853</v>
      </c>
      <c r="T49" s="76"/>
      <c r="U49" s="76"/>
      <c r="V49" s="76"/>
      <c r="W49" s="76"/>
    </row>
    <row r="50" spans="1:23" ht="22" customHeight="1" x14ac:dyDescent="0.35">
      <c r="A50" s="339"/>
      <c r="B50" s="342"/>
      <c r="C50" s="343"/>
      <c r="D50" s="242" t="s">
        <v>865</v>
      </c>
      <c r="E50" s="115" t="s">
        <v>996</v>
      </c>
      <c r="F50" s="242" t="s">
        <v>867</v>
      </c>
      <c r="G50" s="342"/>
      <c r="H50" s="297"/>
      <c r="I50" s="297"/>
      <c r="J50" s="338"/>
      <c r="K50" s="338"/>
      <c r="L50" s="338"/>
      <c r="M50" s="258">
        <v>1</v>
      </c>
      <c r="N50" s="270">
        <v>8</v>
      </c>
      <c r="O50" s="243">
        <v>500</v>
      </c>
      <c r="P50" s="295" t="str">
        <f t="shared" si="4"/>
        <v/>
      </c>
      <c r="Q50" s="243" t="s">
        <v>554</v>
      </c>
      <c r="R50" s="301" t="s">
        <v>852</v>
      </c>
      <c r="S50" s="301" t="s">
        <v>853</v>
      </c>
      <c r="T50" s="76"/>
      <c r="U50" s="76"/>
      <c r="V50" s="76"/>
      <c r="W50" s="76"/>
    </row>
    <row r="51" spans="1:23" ht="22" customHeight="1" x14ac:dyDescent="0.35">
      <c r="A51" s="339"/>
      <c r="B51" s="342"/>
      <c r="C51" s="343"/>
      <c r="D51" s="242" t="s">
        <v>868</v>
      </c>
      <c r="E51" s="115" t="s">
        <v>996</v>
      </c>
      <c r="F51" s="242" t="s">
        <v>869</v>
      </c>
      <c r="G51" s="342"/>
      <c r="H51" s="297"/>
      <c r="I51" s="297"/>
      <c r="J51" s="338"/>
      <c r="K51" s="338"/>
      <c r="L51" s="338"/>
      <c r="M51" s="258">
        <v>1</v>
      </c>
      <c r="N51" s="270">
        <v>14.75</v>
      </c>
      <c r="O51" s="261">
        <v>500</v>
      </c>
      <c r="P51" s="295" t="str">
        <f t="shared" si="4"/>
        <v/>
      </c>
      <c r="Q51" s="243" t="s">
        <v>554</v>
      </c>
      <c r="R51" s="301" t="s">
        <v>852</v>
      </c>
      <c r="S51" s="301" t="s">
        <v>853</v>
      </c>
      <c r="T51" s="76"/>
      <c r="U51" s="76"/>
      <c r="V51" s="76"/>
      <c r="W51" s="76"/>
    </row>
    <row r="52" spans="1:23" ht="22" customHeight="1" x14ac:dyDescent="0.35">
      <c r="A52" s="300"/>
      <c r="B52" s="296"/>
      <c r="C52" s="330"/>
      <c r="D52" s="296"/>
      <c r="E52" s="296"/>
      <c r="F52" s="296"/>
      <c r="G52" s="296"/>
      <c r="H52" s="297"/>
      <c r="I52" s="297"/>
      <c r="J52" s="296"/>
      <c r="K52" s="296"/>
      <c r="L52" s="296"/>
      <c r="M52" s="296"/>
      <c r="N52" s="273"/>
      <c r="O52" s="279"/>
      <c r="P52" s="299"/>
      <c r="Q52" s="274"/>
      <c r="R52" s="274"/>
      <c r="S52" s="274"/>
      <c r="T52" s="76"/>
      <c r="U52" s="76"/>
      <c r="V52" s="76"/>
      <c r="W52" s="76"/>
    </row>
    <row r="53" spans="1:23" ht="22" customHeight="1" x14ac:dyDescent="0.35">
      <c r="A53" s="339"/>
      <c r="B53" s="344" t="s">
        <v>993</v>
      </c>
      <c r="C53" s="345" t="s">
        <v>870</v>
      </c>
      <c r="D53" s="243" t="s">
        <v>871</v>
      </c>
      <c r="E53" s="289" t="s">
        <v>873</v>
      </c>
      <c r="F53" s="244" t="s">
        <v>874</v>
      </c>
      <c r="G53" s="344" t="s">
        <v>875</v>
      </c>
      <c r="H53" s="297"/>
      <c r="I53" s="297"/>
      <c r="J53" s="341">
        <v>47.5</v>
      </c>
      <c r="K53" s="341">
        <v>32</v>
      </c>
      <c r="L53" s="341">
        <v>45</v>
      </c>
      <c r="M53" s="258">
        <v>2</v>
      </c>
      <c r="N53" s="270">
        <v>5.45</v>
      </c>
      <c r="O53" s="243">
        <v>1000</v>
      </c>
      <c r="P53" s="295">
        <f t="shared" ref="P53:P62" si="5">IF(J53="","",J53*K53*L53/1000000/M53*O53)</f>
        <v>34.200000000000003</v>
      </c>
      <c r="Q53" s="243" t="s">
        <v>554</v>
      </c>
      <c r="R53" s="243" t="s">
        <v>101</v>
      </c>
      <c r="S53" s="243" t="s">
        <v>877</v>
      </c>
      <c r="T53" s="76"/>
      <c r="U53" s="76"/>
      <c r="V53" s="76"/>
      <c r="W53" s="76"/>
    </row>
    <row r="54" spans="1:23" ht="22" customHeight="1" x14ac:dyDescent="0.35">
      <c r="A54" s="339"/>
      <c r="B54" s="344"/>
      <c r="C54" s="345"/>
      <c r="D54" s="243" t="s">
        <v>1029</v>
      </c>
      <c r="E54" s="289" t="s">
        <v>873</v>
      </c>
      <c r="F54" s="244" t="s">
        <v>879</v>
      </c>
      <c r="G54" s="344"/>
      <c r="H54" s="297"/>
      <c r="I54" s="297"/>
      <c r="J54" s="341"/>
      <c r="K54" s="341"/>
      <c r="L54" s="341"/>
      <c r="M54" s="258">
        <v>1</v>
      </c>
      <c r="N54" s="270">
        <v>3.15</v>
      </c>
      <c r="O54" s="243">
        <v>500</v>
      </c>
      <c r="P54" s="295" t="str">
        <f t="shared" si="5"/>
        <v/>
      </c>
      <c r="Q54" s="243" t="s">
        <v>554</v>
      </c>
      <c r="R54" s="243" t="s">
        <v>101</v>
      </c>
      <c r="S54" s="243" t="s">
        <v>877</v>
      </c>
      <c r="T54" s="76"/>
      <c r="U54" s="76"/>
      <c r="V54" s="76"/>
      <c r="W54" s="76"/>
    </row>
    <row r="55" spans="1:23" ht="22" customHeight="1" x14ac:dyDescent="0.35">
      <c r="A55" s="339"/>
      <c r="B55" s="344"/>
      <c r="C55" s="345"/>
      <c r="D55" s="243" t="s">
        <v>880</v>
      </c>
      <c r="E55" s="289" t="s">
        <v>873</v>
      </c>
      <c r="F55" s="244" t="s">
        <v>881</v>
      </c>
      <c r="G55" s="344"/>
      <c r="H55" s="297"/>
      <c r="I55" s="297"/>
      <c r="J55" s="341"/>
      <c r="K55" s="341"/>
      <c r="L55" s="341"/>
      <c r="M55" s="258">
        <v>1</v>
      </c>
      <c r="N55" s="270">
        <v>3.15</v>
      </c>
      <c r="O55" s="243">
        <v>500</v>
      </c>
      <c r="P55" s="295" t="str">
        <f t="shared" si="5"/>
        <v/>
      </c>
      <c r="Q55" s="243" t="s">
        <v>554</v>
      </c>
      <c r="R55" s="243" t="s">
        <v>101</v>
      </c>
      <c r="S55" s="243" t="s">
        <v>877</v>
      </c>
      <c r="T55" s="76"/>
      <c r="U55" s="76"/>
      <c r="V55" s="76"/>
      <c r="W55" s="76"/>
    </row>
    <row r="56" spans="1:23" ht="22" customHeight="1" x14ac:dyDescent="0.35">
      <c r="A56" s="339"/>
      <c r="B56" s="344"/>
      <c r="C56" s="345"/>
      <c r="D56" s="243" t="s">
        <v>1030</v>
      </c>
      <c r="E56" s="289" t="s">
        <v>873</v>
      </c>
      <c r="F56" s="244" t="s">
        <v>883</v>
      </c>
      <c r="G56" s="344"/>
      <c r="H56" s="297"/>
      <c r="I56" s="297"/>
      <c r="J56" s="341"/>
      <c r="K56" s="341"/>
      <c r="L56" s="341"/>
      <c r="M56" s="258">
        <v>1</v>
      </c>
      <c r="N56" s="270">
        <v>3</v>
      </c>
      <c r="O56" s="243">
        <v>500</v>
      </c>
      <c r="P56" s="295" t="str">
        <f t="shared" si="5"/>
        <v/>
      </c>
      <c r="Q56" s="243" t="s">
        <v>554</v>
      </c>
      <c r="R56" s="243" t="s">
        <v>101</v>
      </c>
      <c r="S56" s="243" t="s">
        <v>877</v>
      </c>
      <c r="T56" s="76"/>
      <c r="U56" s="76"/>
      <c r="V56" s="76"/>
      <c r="W56" s="76"/>
    </row>
    <row r="57" spans="1:23" ht="22" customHeight="1" x14ac:dyDescent="0.35">
      <c r="A57" s="339"/>
      <c r="B57" s="344"/>
      <c r="C57" s="345"/>
      <c r="D57" s="243" t="s">
        <v>1031</v>
      </c>
      <c r="E57" s="289" t="s">
        <v>873</v>
      </c>
      <c r="F57" s="244" t="s">
        <v>885</v>
      </c>
      <c r="G57" s="344"/>
      <c r="H57" s="297"/>
      <c r="I57" s="297"/>
      <c r="J57" s="341"/>
      <c r="K57" s="341"/>
      <c r="L57" s="341"/>
      <c r="M57" s="258">
        <v>1</v>
      </c>
      <c r="N57" s="270">
        <v>6.5</v>
      </c>
      <c r="O57" s="243">
        <v>500</v>
      </c>
      <c r="P57" s="295" t="str">
        <f t="shared" si="5"/>
        <v/>
      </c>
      <c r="Q57" s="243" t="s">
        <v>554</v>
      </c>
      <c r="R57" s="243" t="s">
        <v>101</v>
      </c>
      <c r="S57" s="243" t="s">
        <v>877</v>
      </c>
      <c r="T57" s="76"/>
      <c r="U57" s="76"/>
      <c r="V57" s="76"/>
      <c r="W57" s="76"/>
    </row>
    <row r="58" spans="1:23" ht="22" customHeight="1" x14ac:dyDescent="0.35">
      <c r="A58" s="339"/>
      <c r="B58" s="344"/>
      <c r="C58" s="345"/>
      <c r="D58" s="248" t="s">
        <v>886</v>
      </c>
      <c r="E58" s="289" t="s">
        <v>873</v>
      </c>
      <c r="F58" s="244" t="s">
        <v>888</v>
      </c>
      <c r="G58" s="344"/>
      <c r="H58" s="297"/>
      <c r="I58" s="297"/>
      <c r="J58" s="341"/>
      <c r="K58" s="341"/>
      <c r="L58" s="341"/>
      <c r="M58" s="258">
        <v>1</v>
      </c>
      <c r="N58" s="270">
        <v>7</v>
      </c>
      <c r="O58" s="243">
        <v>500</v>
      </c>
      <c r="P58" s="295" t="str">
        <f t="shared" si="5"/>
        <v/>
      </c>
      <c r="Q58" s="243" t="s">
        <v>554</v>
      </c>
      <c r="R58" s="243" t="s">
        <v>101</v>
      </c>
      <c r="S58" s="243" t="s">
        <v>877</v>
      </c>
      <c r="T58" s="76"/>
      <c r="U58" s="76"/>
      <c r="V58" s="76"/>
      <c r="W58" s="76"/>
    </row>
    <row r="59" spans="1:23" ht="22" customHeight="1" x14ac:dyDescent="0.35">
      <c r="A59" s="339"/>
      <c r="B59" s="344"/>
      <c r="C59" s="345"/>
      <c r="D59" s="248" t="s">
        <v>997</v>
      </c>
      <c r="E59" s="289" t="s">
        <v>873</v>
      </c>
      <c r="F59" s="244" t="s">
        <v>891</v>
      </c>
      <c r="G59" s="344"/>
      <c r="H59" s="297"/>
      <c r="I59" s="297"/>
      <c r="J59" s="341"/>
      <c r="K59" s="341"/>
      <c r="L59" s="341"/>
      <c r="M59" s="258">
        <v>1</v>
      </c>
      <c r="N59" s="270">
        <v>7.75</v>
      </c>
      <c r="O59" s="243">
        <v>500</v>
      </c>
      <c r="P59" s="295" t="str">
        <f t="shared" si="5"/>
        <v/>
      </c>
      <c r="Q59" s="243" t="s">
        <v>554</v>
      </c>
      <c r="R59" s="243" t="s">
        <v>101</v>
      </c>
      <c r="S59" s="243" t="s">
        <v>877</v>
      </c>
      <c r="T59" s="76"/>
      <c r="U59" s="76"/>
      <c r="V59" s="76"/>
      <c r="W59" s="76"/>
    </row>
    <row r="60" spans="1:23" ht="22" customHeight="1" x14ac:dyDescent="0.35">
      <c r="A60" s="339"/>
      <c r="B60" s="344"/>
      <c r="C60" s="345"/>
      <c r="D60" s="248" t="s">
        <v>1032</v>
      </c>
      <c r="E60" s="289" t="s">
        <v>873</v>
      </c>
      <c r="F60" s="244" t="s">
        <v>894</v>
      </c>
      <c r="G60" s="344"/>
      <c r="H60" s="297"/>
      <c r="I60" s="297"/>
      <c r="J60" s="341"/>
      <c r="K60" s="341"/>
      <c r="L60" s="341"/>
      <c r="M60" s="258">
        <v>1</v>
      </c>
      <c r="N60" s="270">
        <v>7.95</v>
      </c>
      <c r="O60" s="243">
        <v>500</v>
      </c>
      <c r="P60" s="295" t="str">
        <f t="shared" si="5"/>
        <v/>
      </c>
      <c r="Q60" s="243" t="s">
        <v>554</v>
      </c>
      <c r="R60" s="243" t="s">
        <v>101</v>
      </c>
      <c r="S60" s="243" t="s">
        <v>877</v>
      </c>
      <c r="T60" s="76"/>
      <c r="U60" s="76"/>
      <c r="V60" s="76"/>
      <c r="W60" s="76"/>
    </row>
    <row r="61" spans="1:23" ht="22" customHeight="1" x14ac:dyDescent="0.35">
      <c r="A61" s="339"/>
      <c r="B61" s="344"/>
      <c r="C61" s="345"/>
      <c r="D61" s="243" t="s">
        <v>1033</v>
      </c>
      <c r="E61" s="289" t="s">
        <v>873</v>
      </c>
      <c r="F61" s="244" t="s">
        <v>732</v>
      </c>
      <c r="G61" s="344"/>
      <c r="H61" s="297"/>
      <c r="I61" s="297"/>
      <c r="J61" s="341"/>
      <c r="K61" s="341"/>
      <c r="L61" s="341"/>
      <c r="M61" s="258">
        <v>1</v>
      </c>
      <c r="N61" s="270">
        <v>12.95</v>
      </c>
      <c r="O61" s="243">
        <v>500</v>
      </c>
      <c r="P61" s="295" t="str">
        <f t="shared" si="5"/>
        <v/>
      </c>
      <c r="Q61" s="243" t="s">
        <v>554</v>
      </c>
      <c r="R61" s="243" t="s">
        <v>101</v>
      </c>
      <c r="S61" s="243" t="s">
        <v>877</v>
      </c>
      <c r="T61" s="76"/>
      <c r="U61" s="76"/>
      <c r="V61" s="76"/>
      <c r="W61" s="76"/>
    </row>
    <row r="62" spans="1:23" ht="22" customHeight="1" x14ac:dyDescent="0.35">
      <c r="A62" s="339"/>
      <c r="B62" s="344"/>
      <c r="C62" s="345"/>
      <c r="D62" s="243" t="s">
        <v>896</v>
      </c>
      <c r="E62" s="289" t="s">
        <v>873</v>
      </c>
      <c r="F62" s="244" t="s">
        <v>898</v>
      </c>
      <c r="G62" s="344"/>
      <c r="H62" s="297"/>
      <c r="I62" s="297"/>
      <c r="J62" s="341"/>
      <c r="K62" s="341"/>
      <c r="L62" s="341"/>
      <c r="M62" s="258">
        <v>1</v>
      </c>
      <c r="N62" s="270">
        <v>8.5</v>
      </c>
      <c r="O62" s="243">
        <v>500</v>
      </c>
      <c r="P62" s="295" t="str">
        <f t="shared" si="5"/>
        <v/>
      </c>
      <c r="Q62" s="243" t="s">
        <v>554</v>
      </c>
      <c r="R62" s="243" t="s">
        <v>101</v>
      </c>
      <c r="S62" s="243" t="s">
        <v>877</v>
      </c>
      <c r="T62" s="76"/>
      <c r="U62" s="76"/>
      <c r="V62" s="76"/>
      <c r="W62" s="76"/>
    </row>
    <row r="63" spans="1:23" ht="22" customHeight="1" x14ac:dyDescent="0.35">
      <c r="A63" s="300"/>
      <c r="B63" s="296"/>
      <c r="C63" s="330"/>
      <c r="D63" s="296"/>
      <c r="E63" s="296"/>
      <c r="F63" s="296"/>
      <c r="G63" s="296"/>
      <c r="H63" s="297"/>
      <c r="I63" s="297"/>
      <c r="J63" s="296"/>
      <c r="K63" s="296"/>
      <c r="L63" s="296"/>
      <c r="M63" s="296"/>
      <c r="N63" s="273"/>
      <c r="O63" s="279"/>
      <c r="P63" s="299"/>
      <c r="Q63" s="274"/>
      <c r="R63" s="274"/>
      <c r="S63" s="274"/>
      <c r="T63" s="76"/>
      <c r="U63" s="76"/>
      <c r="V63" s="76"/>
      <c r="W63" s="76"/>
    </row>
    <row r="64" spans="1:23" ht="22" customHeight="1" x14ac:dyDescent="0.35">
      <c r="A64" s="339"/>
      <c r="B64" s="344" t="s">
        <v>496</v>
      </c>
      <c r="C64" s="345" t="s">
        <v>1005</v>
      </c>
      <c r="D64" s="243" t="s">
        <v>900</v>
      </c>
      <c r="E64" s="289" t="s">
        <v>902</v>
      </c>
      <c r="F64" s="244" t="s">
        <v>903</v>
      </c>
      <c r="G64" s="344" t="s">
        <v>904</v>
      </c>
      <c r="H64" s="297"/>
      <c r="I64" s="297"/>
      <c r="J64" s="341">
        <v>47</v>
      </c>
      <c r="K64" s="341">
        <v>25</v>
      </c>
      <c r="L64" s="341">
        <v>42.5</v>
      </c>
      <c r="M64" s="258">
        <v>2</v>
      </c>
      <c r="N64" s="285">
        <v>4.8499999999999996</v>
      </c>
      <c r="O64" s="243">
        <v>1000</v>
      </c>
      <c r="P64" s="295">
        <f>IF(J64="","",J64*K64*L64/1000000/M64*O64)</f>
        <v>24.97</v>
      </c>
      <c r="Q64" s="243" t="s">
        <v>554</v>
      </c>
      <c r="R64" s="243" t="s">
        <v>101</v>
      </c>
      <c r="S64" s="243" t="s">
        <v>877</v>
      </c>
      <c r="T64" s="76"/>
      <c r="U64" s="76"/>
      <c r="V64" s="76"/>
      <c r="W64" s="76"/>
    </row>
    <row r="65" spans="1:23" ht="22" customHeight="1" x14ac:dyDescent="0.35">
      <c r="A65" s="339"/>
      <c r="B65" s="344" t="s">
        <v>496</v>
      </c>
      <c r="C65" s="345"/>
      <c r="D65" s="243" t="s">
        <v>832</v>
      </c>
      <c r="E65" s="289" t="s">
        <v>902</v>
      </c>
      <c r="F65" s="244" t="s">
        <v>905</v>
      </c>
      <c r="G65" s="344"/>
      <c r="H65" s="297"/>
      <c r="I65" s="297"/>
      <c r="J65" s="341"/>
      <c r="K65" s="341"/>
      <c r="L65" s="341"/>
      <c r="M65" s="258">
        <v>1</v>
      </c>
      <c r="N65" s="285">
        <v>3</v>
      </c>
      <c r="O65" s="243">
        <v>500</v>
      </c>
      <c r="P65" s="295" t="str">
        <f>IF(J65="","",J65*K65*L65/1000000/M65*O65)</f>
        <v/>
      </c>
      <c r="Q65" s="243" t="s">
        <v>554</v>
      </c>
      <c r="R65" s="243" t="s">
        <v>101</v>
      </c>
      <c r="S65" s="243" t="s">
        <v>877</v>
      </c>
      <c r="T65" s="76"/>
      <c r="U65" s="76"/>
      <c r="V65" s="76"/>
      <c r="W65" s="76"/>
    </row>
    <row r="66" spans="1:23" ht="22" customHeight="1" x14ac:dyDescent="0.35">
      <c r="A66" s="339"/>
      <c r="B66" s="344" t="s">
        <v>496</v>
      </c>
      <c r="C66" s="345"/>
      <c r="D66" s="243" t="s">
        <v>833</v>
      </c>
      <c r="E66" s="289" t="s">
        <v>902</v>
      </c>
      <c r="F66" s="244" t="s">
        <v>906</v>
      </c>
      <c r="G66" s="344"/>
      <c r="H66" s="297"/>
      <c r="I66" s="297"/>
      <c r="J66" s="341"/>
      <c r="K66" s="341"/>
      <c r="L66" s="341"/>
      <c r="M66" s="258">
        <v>1</v>
      </c>
      <c r="N66" s="285">
        <v>2.75</v>
      </c>
      <c r="O66" s="243">
        <v>500</v>
      </c>
      <c r="P66" s="295" t="str">
        <f>IF(J66="","",J66*K66*L66/1000000/M66*O66)</f>
        <v/>
      </c>
      <c r="Q66" s="243" t="s">
        <v>554</v>
      </c>
      <c r="R66" s="243" t="s">
        <v>101</v>
      </c>
      <c r="S66" s="243" t="s">
        <v>877</v>
      </c>
      <c r="T66" s="76"/>
      <c r="U66" s="76"/>
      <c r="V66" s="76"/>
      <c r="W66" s="76"/>
    </row>
    <row r="67" spans="1:23" ht="22" customHeight="1" x14ac:dyDescent="0.35">
      <c r="A67" s="339"/>
      <c r="B67" s="344" t="s">
        <v>496</v>
      </c>
      <c r="C67" s="345"/>
      <c r="D67" s="243" t="s">
        <v>834</v>
      </c>
      <c r="E67" s="289" t="s">
        <v>902</v>
      </c>
      <c r="F67" s="244" t="s">
        <v>907</v>
      </c>
      <c r="G67" s="344"/>
      <c r="H67" s="297"/>
      <c r="I67" s="297"/>
      <c r="J67" s="341"/>
      <c r="K67" s="341"/>
      <c r="L67" s="341"/>
      <c r="M67" s="258">
        <v>1</v>
      </c>
      <c r="N67" s="285">
        <v>2.75</v>
      </c>
      <c r="O67" s="243">
        <v>500</v>
      </c>
      <c r="P67" s="295" t="str">
        <f>IF(J67="","",J67*K67*L67/1000000/M67*#REF!)</f>
        <v/>
      </c>
      <c r="Q67" s="243" t="s">
        <v>554</v>
      </c>
      <c r="R67" s="243" t="s">
        <v>101</v>
      </c>
      <c r="S67" s="243" t="s">
        <v>877</v>
      </c>
      <c r="T67" s="76"/>
      <c r="U67" s="76"/>
      <c r="V67" s="76"/>
      <c r="W67" s="76"/>
    </row>
    <row r="68" spans="1:23" ht="22" customHeight="1" x14ac:dyDescent="0.35">
      <c r="A68" s="339"/>
      <c r="B68" s="344" t="s">
        <v>496</v>
      </c>
      <c r="C68" s="345"/>
      <c r="D68" s="243" t="s">
        <v>835</v>
      </c>
      <c r="E68" s="289" t="s">
        <v>902</v>
      </c>
      <c r="F68" s="244" t="s">
        <v>908</v>
      </c>
      <c r="G68" s="344"/>
      <c r="H68" s="297"/>
      <c r="I68" s="297"/>
      <c r="J68" s="341"/>
      <c r="K68" s="341"/>
      <c r="L68" s="341"/>
      <c r="M68" s="258">
        <v>1</v>
      </c>
      <c r="N68" s="285">
        <v>4.5</v>
      </c>
      <c r="O68" s="243">
        <v>500</v>
      </c>
      <c r="P68" s="295" t="str">
        <f>IF(J68="","",J68*K68*L68/1000000/M68*O67)</f>
        <v/>
      </c>
      <c r="Q68" s="243" t="s">
        <v>554</v>
      </c>
      <c r="R68" s="243" t="s">
        <v>101</v>
      </c>
      <c r="S68" s="243" t="s">
        <v>877</v>
      </c>
      <c r="T68" s="76"/>
      <c r="U68" s="76"/>
      <c r="V68" s="76"/>
      <c r="W68" s="76"/>
    </row>
    <row r="69" spans="1:23" ht="22" customHeight="1" x14ac:dyDescent="0.35">
      <c r="A69" s="339"/>
      <c r="B69" s="344" t="s">
        <v>496</v>
      </c>
      <c r="C69" s="345"/>
      <c r="D69" s="243" t="s">
        <v>837</v>
      </c>
      <c r="E69" s="289" t="s">
        <v>902</v>
      </c>
      <c r="F69" s="244" t="s">
        <v>909</v>
      </c>
      <c r="G69" s="344"/>
      <c r="H69" s="297"/>
      <c r="I69" s="297"/>
      <c r="J69" s="341"/>
      <c r="K69" s="341"/>
      <c r="L69" s="341"/>
      <c r="M69" s="258">
        <v>1</v>
      </c>
      <c r="N69" s="285">
        <v>4.75</v>
      </c>
      <c r="O69" s="243">
        <v>500</v>
      </c>
      <c r="P69" s="295" t="str">
        <f>IF(J69="","",J69*K69*L69/1000000/M69*O69)</f>
        <v/>
      </c>
      <c r="Q69" s="243" t="s">
        <v>554</v>
      </c>
      <c r="R69" s="243" t="s">
        <v>101</v>
      </c>
      <c r="S69" s="243" t="s">
        <v>877</v>
      </c>
      <c r="T69" s="76"/>
      <c r="U69" s="76"/>
      <c r="V69" s="76"/>
      <c r="W69" s="76"/>
    </row>
    <row r="70" spans="1:23" ht="22" customHeight="1" x14ac:dyDescent="0.35">
      <c r="A70" s="339"/>
      <c r="B70" s="344" t="s">
        <v>496</v>
      </c>
      <c r="C70" s="345"/>
      <c r="D70" s="248" t="s">
        <v>998</v>
      </c>
      <c r="E70" s="289" t="s">
        <v>902</v>
      </c>
      <c r="F70" s="244" t="s">
        <v>891</v>
      </c>
      <c r="G70" s="344"/>
      <c r="H70" s="297"/>
      <c r="I70" s="297"/>
      <c r="J70" s="341"/>
      <c r="K70" s="341"/>
      <c r="L70" s="341"/>
      <c r="M70" s="258">
        <v>1</v>
      </c>
      <c r="N70" s="285">
        <v>7.25</v>
      </c>
      <c r="O70" s="243">
        <v>500</v>
      </c>
      <c r="P70" s="295" t="str">
        <f>IF(J70="","",J70*K70*L70/1000000/M70*O70)</f>
        <v/>
      </c>
      <c r="Q70" s="243" t="s">
        <v>554</v>
      </c>
      <c r="R70" s="243" t="s">
        <v>101</v>
      </c>
      <c r="S70" s="243" t="s">
        <v>877</v>
      </c>
      <c r="T70" s="76"/>
      <c r="U70" s="76"/>
      <c r="V70" s="76"/>
      <c r="W70" s="76"/>
    </row>
    <row r="71" spans="1:23" ht="22" customHeight="1" x14ac:dyDescent="0.35">
      <c r="A71" s="339"/>
      <c r="B71" s="344" t="s">
        <v>496</v>
      </c>
      <c r="C71" s="345"/>
      <c r="D71" s="243" t="s">
        <v>842</v>
      </c>
      <c r="E71" s="289" t="s">
        <v>902</v>
      </c>
      <c r="F71" s="244" t="s">
        <v>911</v>
      </c>
      <c r="G71" s="344"/>
      <c r="H71" s="297"/>
      <c r="I71" s="297"/>
      <c r="J71" s="341"/>
      <c r="K71" s="341"/>
      <c r="L71" s="341"/>
      <c r="M71" s="258">
        <v>1</v>
      </c>
      <c r="N71" s="270">
        <v>12.5</v>
      </c>
      <c r="O71" s="243">
        <v>500</v>
      </c>
      <c r="P71" s="295" t="str">
        <f>IF(J71="","",J71*K71*L71/1000000/M71*O71)</f>
        <v/>
      </c>
      <c r="Q71" s="243" t="s">
        <v>554</v>
      </c>
      <c r="R71" s="243" t="s">
        <v>101</v>
      </c>
      <c r="S71" s="243" t="s">
        <v>877</v>
      </c>
      <c r="T71" s="76"/>
      <c r="U71" s="76"/>
      <c r="V71" s="76"/>
      <c r="W71" s="76"/>
    </row>
    <row r="72" spans="1:23" ht="22" customHeight="1" x14ac:dyDescent="0.35">
      <c r="A72" s="300"/>
      <c r="B72" s="296"/>
      <c r="C72" s="330"/>
      <c r="D72" s="296"/>
      <c r="E72" s="296"/>
      <c r="F72" s="296"/>
      <c r="G72" s="296"/>
      <c r="H72" s="297"/>
      <c r="I72" s="297"/>
      <c r="J72" s="296"/>
      <c r="K72" s="296"/>
      <c r="L72" s="296"/>
      <c r="M72" s="296"/>
      <c r="N72" s="273"/>
      <c r="O72" s="279"/>
      <c r="P72" s="299"/>
      <c r="Q72" s="274"/>
      <c r="R72" s="274"/>
      <c r="S72" s="274"/>
      <c r="T72" s="76"/>
      <c r="U72" s="76"/>
      <c r="V72" s="76"/>
      <c r="W72" s="76"/>
    </row>
    <row r="73" spans="1:23" ht="22" customHeight="1" x14ac:dyDescent="0.35">
      <c r="A73" s="339"/>
      <c r="B73" s="342" t="s">
        <v>496</v>
      </c>
      <c r="C73" s="343" t="s">
        <v>1004</v>
      </c>
      <c r="D73" s="242" t="s">
        <v>847</v>
      </c>
      <c r="E73" s="115" t="s">
        <v>999</v>
      </c>
      <c r="F73" s="242" t="s">
        <v>914</v>
      </c>
      <c r="G73" s="342" t="s">
        <v>915</v>
      </c>
      <c r="H73" s="297"/>
      <c r="I73" s="297"/>
      <c r="J73" s="338">
        <v>45</v>
      </c>
      <c r="K73" s="338">
        <v>36</v>
      </c>
      <c r="L73" s="338">
        <v>44</v>
      </c>
      <c r="M73" s="258">
        <v>2</v>
      </c>
      <c r="N73" s="270">
        <v>4.75</v>
      </c>
      <c r="O73" s="243">
        <v>1000</v>
      </c>
      <c r="P73" s="295">
        <f t="shared" ref="P73:P81" si="6">IF(J73="","",J73*K73*L73/1000000/M73*O73)</f>
        <v>35.64</v>
      </c>
      <c r="Q73" s="243" t="s">
        <v>554</v>
      </c>
      <c r="R73" s="301" t="s">
        <v>852</v>
      </c>
      <c r="S73" s="301" t="s">
        <v>853</v>
      </c>
      <c r="T73" s="76"/>
      <c r="U73" s="76"/>
      <c r="V73" s="76"/>
      <c r="W73" s="76"/>
    </row>
    <row r="74" spans="1:23" ht="22" customHeight="1" x14ac:dyDescent="0.35">
      <c r="A74" s="339"/>
      <c r="B74" s="342"/>
      <c r="C74" s="343"/>
      <c r="D74" s="242" t="s">
        <v>854</v>
      </c>
      <c r="E74" s="115" t="s">
        <v>999</v>
      </c>
      <c r="F74" s="242" t="s">
        <v>917</v>
      </c>
      <c r="G74" s="342"/>
      <c r="H74" s="297"/>
      <c r="I74" s="297"/>
      <c r="J74" s="338"/>
      <c r="K74" s="338"/>
      <c r="L74" s="338"/>
      <c r="M74" s="258">
        <v>1</v>
      </c>
      <c r="N74" s="270">
        <v>3.15</v>
      </c>
      <c r="O74" s="243">
        <v>500</v>
      </c>
      <c r="P74" s="295" t="str">
        <f t="shared" si="6"/>
        <v/>
      </c>
      <c r="Q74" s="243" t="s">
        <v>554</v>
      </c>
      <c r="R74" s="301" t="s">
        <v>852</v>
      </c>
      <c r="S74" s="301" t="s">
        <v>853</v>
      </c>
      <c r="T74" s="76"/>
      <c r="U74" s="76"/>
      <c r="V74" s="76"/>
      <c r="W74" s="76"/>
    </row>
    <row r="75" spans="1:23" ht="22" customHeight="1" x14ac:dyDescent="0.35">
      <c r="A75" s="339"/>
      <c r="B75" s="342"/>
      <c r="C75" s="343"/>
      <c r="D75" s="242" t="s">
        <v>856</v>
      </c>
      <c r="E75" s="115" t="s">
        <v>999</v>
      </c>
      <c r="F75" s="242" t="s">
        <v>918</v>
      </c>
      <c r="G75" s="342"/>
      <c r="H75" s="297"/>
      <c r="I75" s="297"/>
      <c r="J75" s="338"/>
      <c r="K75" s="338"/>
      <c r="L75" s="338"/>
      <c r="M75" s="258">
        <v>1</v>
      </c>
      <c r="N75" s="270">
        <v>3</v>
      </c>
      <c r="O75" s="243">
        <v>500</v>
      </c>
      <c r="P75" s="295" t="str">
        <f t="shared" si="6"/>
        <v/>
      </c>
      <c r="Q75" s="243" t="s">
        <v>554</v>
      </c>
      <c r="R75" s="301" t="s">
        <v>852</v>
      </c>
      <c r="S75" s="301" t="s">
        <v>853</v>
      </c>
      <c r="T75" s="76"/>
      <c r="U75" s="76"/>
      <c r="V75" s="76"/>
      <c r="W75" s="76"/>
    </row>
    <row r="76" spans="1:23" ht="22" customHeight="1" x14ac:dyDescent="0.35">
      <c r="A76" s="339"/>
      <c r="B76" s="342"/>
      <c r="C76" s="343"/>
      <c r="D76" s="242" t="s">
        <v>859</v>
      </c>
      <c r="E76" s="115" t="s">
        <v>999</v>
      </c>
      <c r="F76" s="242" t="s">
        <v>919</v>
      </c>
      <c r="G76" s="342"/>
      <c r="H76" s="297"/>
      <c r="I76" s="297"/>
      <c r="J76" s="338"/>
      <c r="K76" s="338"/>
      <c r="L76" s="338"/>
      <c r="M76" s="258">
        <v>1</v>
      </c>
      <c r="N76" s="270">
        <v>3</v>
      </c>
      <c r="O76" s="243">
        <v>500</v>
      </c>
      <c r="P76" s="295" t="str">
        <f t="shared" si="6"/>
        <v/>
      </c>
      <c r="Q76" s="243" t="s">
        <v>554</v>
      </c>
      <c r="R76" s="301" t="s">
        <v>852</v>
      </c>
      <c r="S76" s="301" t="s">
        <v>853</v>
      </c>
      <c r="T76" s="76"/>
      <c r="U76" s="76"/>
      <c r="V76" s="76"/>
      <c r="W76" s="76"/>
    </row>
    <row r="77" spans="1:23" ht="22" customHeight="1" x14ac:dyDescent="0.35">
      <c r="A77" s="339"/>
      <c r="B77" s="342"/>
      <c r="C77" s="343"/>
      <c r="D77" s="302" t="s">
        <v>861</v>
      </c>
      <c r="E77" s="115" t="s">
        <v>999</v>
      </c>
      <c r="F77" s="242" t="s">
        <v>920</v>
      </c>
      <c r="G77" s="342"/>
      <c r="H77" s="297"/>
      <c r="I77" s="297"/>
      <c r="J77" s="338"/>
      <c r="K77" s="338"/>
      <c r="L77" s="338"/>
      <c r="M77" s="258">
        <v>1</v>
      </c>
      <c r="N77" s="270">
        <v>5.25</v>
      </c>
      <c r="O77" s="243">
        <v>500</v>
      </c>
      <c r="P77" s="295" t="str">
        <f t="shared" si="6"/>
        <v/>
      </c>
      <c r="Q77" s="243" t="s">
        <v>554</v>
      </c>
      <c r="R77" s="301" t="s">
        <v>852</v>
      </c>
      <c r="S77" s="301" t="s">
        <v>853</v>
      </c>
      <c r="T77" s="76"/>
      <c r="U77" s="76"/>
      <c r="V77" s="76"/>
      <c r="W77" s="76"/>
    </row>
    <row r="78" spans="1:23" ht="22" customHeight="1" x14ac:dyDescent="0.35">
      <c r="A78" s="339"/>
      <c r="B78" s="342"/>
      <c r="C78" s="343"/>
      <c r="D78" s="242" t="s">
        <v>863</v>
      </c>
      <c r="E78" s="115" t="s">
        <v>999</v>
      </c>
      <c r="F78" s="242" t="s">
        <v>921</v>
      </c>
      <c r="G78" s="342"/>
      <c r="H78" s="297"/>
      <c r="I78" s="297"/>
      <c r="J78" s="338"/>
      <c r="K78" s="338"/>
      <c r="L78" s="338"/>
      <c r="M78" s="258">
        <v>1</v>
      </c>
      <c r="N78" s="270">
        <v>4.75</v>
      </c>
      <c r="O78" s="243">
        <v>500</v>
      </c>
      <c r="P78" s="295" t="str">
        <f t="shared" si="6"/>
        <v/>
      </c>
      <c r="Q78" s="243" t="s">
        <v>554</v>
      </c>
      <c r="R78" s="301" t="s">
        <v>852</v>
      </c>
      <c r="S78" s="301" t="s">
        <v>853</v>
      </c>
      <c r="T78" s="76"/>
      <c r="U78" s="76"/>
      <c r="V78" s="76"/>
      <c r="W78" s="76"/>
    </row>
    <row r="79" spans="1:23" ht="22" customHeight="1" x14ac:dyDescent="0.35">
      <c r="A79" s="339"/>
      <c r="B79" s="342"/>
      <c r="C79" s="343"/>
      <c r="D79" s="302" t="str">
        <f>D51</f>
        <v>ceramic Wastebasket</v>
      </c>
      <c r="E79" s="115" t="s">
        <v>999</v>
      </c>
      <c r="F79" s="242" t="s">
        <v>869</v>
      </c>
      <c r="G79" s="342"/>
      <c r="H79" s="297"/>
      <c r="I79" s="297"/>
      <c r="J79" s="338"/>
      <c r="K79" s="338"/>
      <c r="L79" s="338"/>
      <c r="M79" s="258">
        <v>1</v>
      </c>
      <c r="N79" s="270">
        <v>15.25</v>
      </c>
      <c r="O79" s="243">
        <v>500</v>
      </c>
      <c r="P79" s="295" t="str">
        <f t="shared" si="6"/>
        <v/>
      </c>
      <c r="Q79" s="243" t="s">
        <v>554</v>
      </c>
      <c r="R79" s="301" t="s">
        <v>852</v>
      </c>
      <c r="S79" s="301" t="s">
        <v>853</v>
      </c>
      <c r="T79" s="76"/>
      <c r="U79" s="76"/>
      <c r="V79" s="76"/>
      <c r="W79" s="76"/>
    </row>
    <row r="80" spans="1:23" ht="22" customHeight="1" x14ac:dyDescent="0.35">
      <c r="A80" s="339"/>
      <c r="B80" s="342"/>
      <c r="C80" s="343"/>
      <c r="D80" s="249" t="s">
        <v>1034</v>
      </c>
      <c r="E80" s="115" t="s">
        <v>999</v>
      </c>
      <c r="F80" s="242" t="s">
        <v>924</v>
      </c>
      <c r="G80" s="342"/>
      <c r="H80" s="297"/>
      <c r="I80" s="297"/>
      <c r="J80" s="338"/>
      <c r="K80" s="338"/>
      <c r="L80" s="338"/>
      <c r="M80" s="258">
        <v>1</v>
      </c>
      <c r="N80" s="270">
        <v>8.25</v>
      </c>
      <c r="O80" s="243">
        <v>500</v>
      </c>
      <c r="P80" s="295" t="str">
        <f t="shared" si="6"/>
        <v/>
      </c>
      <c r="Q80" s="243" t="s">
        <v>554</v>
      </c>
      <c r="R80" s="301" t="s">
        <v>852</v>
      </c>
      <c r="S80" s="301" t="s">
        <v>853</v>
      </c>
      <c r="T80" s="76"/>
      <c r="U80" s="76"/>
      <c r="V80" s="76"/>
      <c r="W80" s="76"/>
    </row>
    <row r="81" spans="1:23" ht="22" customHeight="1" x14ac:dyDescent="0.35">
      <c r="A81" s="339"/>
      <c r="B81" s="342"/>
      <c r="C81" s="343"/>
      <c r="D81" s="242" t="s">
        <v>925</v>
      </c>
      <c r="E81" s="115" t="s">
        <v>999</v>
      </c>
      <c r="F81" s="242" t="s">
        <v>927</v>
      </c>
      <c r="G81" s="342"/>
      <c r="H81" s="297"/>
      <c r="I81" s="297"/>
      <c r="J81" s="338"/>
      <c r="K81" s="338"/>
      <c r="L81" s="338"/>
      <c r="M81" s="258">
        <v>1</v>
      </c>
      <c r="N81" s="270">
        <v>8.75</v>
      </c>
      <c r="O81" s="261">
        <v>500</v>
      </c>
      <c r="P81" s="295" t="str">
        <f t="shared" si="6"/>
        <v/>
      </c>
      <c r="Q81" s="243" t="s">
        <v>554</v>
      </c>
      <c r="R81" s="301" t="s">
        <v>852</v>
      </c>
      <c r="S81" s="301" t="s">
        <v>853</v>
      </c>
      <c r="T81" s="76"/>
      <c r="U81" s="76"/>
      <c r="V81" s="76"/>
      <c r="W81" s="76"/>
    </row>
    <row r="82" spans="1:23" ht="22" customHeight="1" x14ac:dyDescent="0.35">
      <c r="A82" s="300"/>
      <c r="B82" s="296"/>
      <c r="C82" s="330"/>
      <c r="D82" s="296"/>
      <c r="E82" s="296"/>
      <c r="F82" s="296"/>
      <c r="G82" s="296"/>
      <c r="H82" s="297"/>
      <c r="I82" s="297"/>
      <c r="J82" s="296"/>
      <c r="K82" s="296"/>
      <c r="L82" s="296"/>
      <c r="M82" s="296"/>
      <c r="N82" s="273"/>
      <c r="O82" s="279"/>
      <c r="P82" s="299"/>
      <c r="Q82" s="274"/>
      <c r="R82" s="274"/>
      <c r="S82" s="274"/>
      <c r="T82" s="76"/>
      <c r="U82" s="76"/>
      <c r="V82" s="76"/>
      <c r="W82" s="76"/>
    </row>
    <row r="83" spans="1:23" ht="22" customHeight="1" x14ac:dyDescent="0.35">
      <c r="A83" s="339"/>
      <c r="B83" s="344" t="s">
        <v>928</v>
      </c>
      <c r="C83" s="345" t="s">
        <v>1003</v>
      </c>
      <c r="D83" s="242" t="s">
        <v>930</v>
      </c>
      <c r="E83" s="290" t="s">
        <v>931</v>
      </c>
      <c r="F83" s="250" t="s">
        <v>932</v>
      </c>
      <c r="G83" s="344" t="s">
        <v>933</v>
      </c>
      <c r="H83" s="297"/>
      <c r="I83" s="297"/>
      <c r="J83" s="346">
        <v>43.5</v>
      </c>
      <c r="K83" s="346">
        <v>30</v>
      </c>
      <c r="L83" s="346">
        <v>42</v>
      </c>
      <c r="M83" s="260">
        <v>2</v>
      </c>
      <c r="N83" s="286">
        <v>4.75</v>
      </c>
      <c r="O83" s="242">
        <v>1000</v>
      </c>
      <c r="P83" s="295">
        <f t="shared" ref="P83:P92" si="7">IF(J83="","",J83*K83*L83/1000000/M83*O83)</f>
        <v>27.41</v>
      </c>
      <c r="Q83" s="243" t="s">
        <v>554</v>
      </c>
      <c r="R83" s="242" t="s">
        <v>101</v>
      </c>
      <c r="S83" s="242" t="s">
        <v>935</v>
      </c>
      <c r="T83" s="76"/>
      <c r="U83" s="76"/>
      <c r="V83" s="76"/>
      <c r="W83" s="76"/>
    </row>
    <row r="84" spans="1:23" ht="22" customHeight="1" x14ac:dyDescent="0.35">
      <c r="A84" s="339"/>
      <c r="B84" s="344" t="s">
        <v>928</v>
      </c>
      <c r="C84" s="345"/>
      <c r="D84" s="243" t="s">
        <v>832</v>
      </c>
      <c r="E84" s="290" t="s">
        <v>931</v>
      </c>
      <c r="F84" s="244" t="s">
        <v>728</v>
      </c>
      <c r="G84" s="344" t="s">
        <v>933</v>
      </c>
      <c r="H84" s="297"/>
      <c r="I84" s="297"/>
      <c r="J84" s="346"/>
      <c r="K84" s="346"/>
      <c r="L84" s="346"/>
      <c r="M84" s="258">
        <v>1</v>
      </c>
      <c r="N84" s="270">
        <v>3.15</v>
      </c>
      <c r="O84" s="243">
        <v>500</v>
      </c>
      <c r="P84" s="295" t="str">
        <f t="shared" si="7"/>
        <v/>
      </c>
      <c r="Q84" s="243" t="s">
        <v>554</v>
      </c>
      <c r="R84" s="242" t="s">
        <v>101</v>
      </c>
      <c r="S84" s="242" t="s">
        <v>935</v>
      </c>
      <c r="T84" s="76"/>
      <c r="U84" s="76"/>
      <c r="V84" s="76"/>
      <c r="W84" s="76"/>
    </row>
    <row r="85" spans="1:23" ht="22" customHeight="1" x14ac:dyDescent="0.35">
      <c r="A85" s="339"/>
      <c r="B85" s="344" t="s">
        <v>928</v>
      </c>
      <c r="C85" s="345"/>
      <c r="D85" s="243" t="s">
        <v>833</v>
      </c>
      <c r="E85" s="290" t="s">
        <v>931</v>
      </c>
      <c r="F85" s="244" t="s">
        <v>729</v>
      </c>
      <c r="G85" s="344" t="s">
        <v>933</v>
      </c>
      <c r="H85" s="297"/>
      <c r="I85" s="297"/>
      <c r="J85" s="346"/>
      <c r="K85" s="346"/>
      <c r="L85" s="346"/>
      <c r="M85" s="258">
        <v>1</v>
      </c>
      <c r="N85" s="270">
        <v>2.95</v>
      </c>
      <c r="O85" s="243">
        <v>500</v>
      </c>
      <c r="P85" s="295" t="str">
        <f t="shared" si="7"/>
        <v/>
      </c>
      <c r="Q85" s="243" t="s">
        <v>554</v>
      </c>
      <c r="R85" s="242" t="s">
        <v>101</v>
      </c>
      <c r="S85" s="242" t="s">
        <v>935</v>
      </c>
      <c r="T85" s="76"/>
      <c r="U85" s="76"/>
      <c r="V85" s="76"/>
      <c r="W85" s="76"/>
    </row>
    <row r="86" spans="1:23" ht="22" customHeight="1" x14ac:dyDescent="0.35">
      <c r="A86" s="339"/>
      <c r="B86" s="344" t="s">
        <v>928</v>
      </c>
      <c r="C86" s="345"/>
      <c r="D86" s="243" t="s">
        <v>834</v>
      </c>
      <c r="E86" s="290" t="s">
        <v>931</v>
      </c>
      <c r="F86" s="244" t="s">
        <v>730</v>
      </c>
      <c r="G86" s="344" t="s">
        <v>933</v>
      </c>
      <c r="H86" s="297"/>
      <c r="I86" s="297"/>
      <c r="J86" s="346"/>
      <c r="K86" s="346"/>
      <c r="L86" s="346"/>
      <c r="M86" s="258">
        <v>1</v>
      </c>
      <c r="N86" s="270">
        <v>2.95</v>
      </c>
      <c r="O86" s="243">
        <v>500</v>
      </c>
      <c r="P86" s="295" t="str">
        <f t="shared" si="7"/>
        <v/>
      </c>
      <c r="Q86" s="243" t="s">
        <v>554</v>
      </c>
      <c r="R86" s="242" t="s">
        <v>101</v>
      </c>
      <c r="S86" s="242" t="s">
        <v>935</v>
      </c>
      <c r="T86" s="76"/>
      <c r="U86" s="76"/>
      <c r="V86" s="76"/>
      <c r="W86" s="76"/>
    </row>
    <row r="87" spans="1:23" ht="22" customHeight="1" x14ac:dyDescent="0.35">
      <c r="A87" s="339"/>
      <c r="B87" s="344" t="s">
        <v>928</v>
      </c>
      <c r="C87" s="345"/>
      <c r="D87" s="243" t="s">
        <v>837</v>
      </c>
      <c r="E87" s="290" t="s">
        <v>931</v>
      </c>
      <c r="F87" s="244" t="s">
        <v>838</v>
      </c>
      <c r="G87" s="344" t="s">
        <v>933</v>
      </c>
      <c r="H87" s="297"/>
      <c r="I87" s="297"/>
      <c r="J87" s="346"/>
      <c r="K87" s="346"/>
      <c r="L87" s="346"/>
      <c r="M87" s="258">
        <v>1</v>
      </c>
      <c r="N87" s="270">
        <v>5.25</v>
      </c>
      <c r="O87" s="243">
        <v>500</v>
      </c>
      <c r="P87" s="295" t="str">
        <f t="shared" si="7"/>
        <v/>
      </c>
      <c r="Q87" s="243" t="s">
        <v>554</v>
      </c>
      <c r="R87" s="242" t="s">
        <v>101</v>
      </c>
      <c r="S87" s="242" t="s">
        <v>935</v>
      </c>
      <c r="T87" s="76"/>
      <c r="U87" s="76"/>
      <c r="V87" s="76"/>
      <c r="W87" s="76"/>
    </row>
    <row r="88" spans="1:23" ht="22" customHeight="1" x14ac:dyDescent="0.35">
      <c r="A88" s="339"/>
      <c r="B88" s="344" t="s">
        <v>928</v>
      </c>
      <c r="C88" s="345"/>
      <c r="D88" s="248" t="s">
        <v>936</v>
      </c>
      <c r="E88" s="290" t="s">
        <v>931</v>
      </c>
      <c r="F88" s="244" t="s">
        <v>731</v>
      </c>
      <c r="G88" s="344" t="s">
        <v>933</v>
      </c>
      <c r="H88" s="297"/>
      <c r="I88" s="297"/>
      <c r="J88" s="346"/>
      <c r="K88" s="346"/>
      <c r="L88" s="346"/>
      <c r="M88" s="258">
        <v>1</v>
      </c>
      <c r="N88" s="270">
        <v>4.5</v>
      </c>
      <c r="O88" s="243">
        <v>500</v>
      </c>
      <c r="P88" s="295" t="str">
        <f t="shared" si="7"/>
        <v/>
      </c>
      <c r="Q88" s="243" t="s">
        <v>554</v>
      </c>
      <c r="R88" s="242" t="s">
        <v>101</v>
      </c>
      <c r="S88" s="242" t="s">
        <v>935</v>
      </c>
      <c r="T88" s="76"/>
      <c r="U88" s="76"/>
      <c r="V88" s="76"/>
      <c r="W88" s="76"/>
    </row>
    <row r="89" spans="1:23" ht="22" customHeight="1" x14ac:dyDescent="0.35">
      <c r="A89" s="339"/>
      <c r="B89" s="344" t="s">
        <v>928</v>
      </c>
      <c r="C89" s="345"/>
      <c r="D89" s="180" t="s">
        <v>835</v>
      </c>
      <c r="E89" s="290" t="s">
        <v>931</v>
      </c>
      <c r="F89" s="244" t="s">
        <v>937</v>
      </c>
      <c r="G89" s="344" t="s">
        <v>933</v>
      </c>
      <c r="H89" s="297"/>
      <c r="I89" s="297"/>
      <c r="J89" s="346"/>
      <c r="K89" s="346"/>
      <c r="L89" s="346"/>
      <c r="M89" s="258">
        <v>1</v>
      </c>
      <c r="N89" s="270">
        <v>4.75</v>
      </c>
      <c r="O89" s="243">
        <v>500</v>
      </c>
      <c r="P89" s="295" t="str">
        <f t="shared" si="7"/>
        <v/>
      </c>
      <c r="Q89" s="243" t="s">
        <v>554</v>
      </c>
      <c r="R89" s="242" t="s">
        <v>101</v>
      </c>
      <c r="S89" s="242" t="s">
        <v>935</v>
      </c>
      <c r="T89" s="76"/>
      <c r="U89" s="76"/>
      <c r="V89" s="76"/>
      <c r="W89" s="76"/>
    </row>
    <row r="90" spans="1:23" ht="22" customHeight="1" x14ac:dyDescent="0.35">
      <c r="A90" s="339"/>
      <c r="B90" s="344" t="s">
        <v>928</v>
      </c>
      <c r="C90" s="345"/>
      <c r="D90" s="206" t="s">
        <v>1028</v>
      </c>
      <c r="E90" s="290" t="s">
        <v>931</v>
      </c>
      <c r="F90" s="244" t="s">
        <v>938</v>
      </c>
      <c r="G90" s="344" t="s">
        <v>933</v>
      </c>
      <c r="H90" s="297"/>
      <c r="I90" s="297"/>
      <c r="J90" s="346"/>
      <c r="K90" s="346"/>
      <c r="L90" s="346"/>
      <c r="M90" s="258">
        <v>1</v>
      </c>
      <c r="N90" s="270">
        <v>7.75</v>
      </c>
      <c r="O90" s="243">
        <v>500</v>
      </c>
      <c r="P90" s="295" t="str">
        <f t="shared" si="7"/>
        <v/>
      </c>
      <c r="Q90" s="243" t="s">
        <v>554</v>
      </c>
      <c r="R90" s="242" t="s">
        <v>101</v>
      </c>
      <c r="S90" s="242" t="s">
        <v>935</v>
      </c>
      <c r="T90" s="76"/>
      <c r="U90" s="76"/>
      <c r="V90" s="76"/>
      <c r="W90" s="76"/>
    </row>
    <row r="91" spans="1:23" ht="22" customHeight="1" x14ac:dyDescent="0.35">
      <c r="A91" s="339"/>
      <c r="B91" s="344" t="s">
        <v>928</v>
      </c>
      <c r="C91" s="345"/>
      <c r="D91" s="180" t="s">
        <v>840</v>
      </c>
      <c r="E91" s="290" t="s">
        <v>931</v>
      </c>
      <c r="F91" s="244" t="s">
        <v>939</v>
      </c>
      <c r="G91" s="344" t="s">
        <v>933</v>
      </c>
      <c r="H91" s="297"/>
      <c r="I91" s="297"/>
      <c r="J91" s="346"/>
      <c r="K91" s="346"/>
      <c r="L91" s="346"/>
      <c r="M91" s="258">
        <v>1</v>
      </c>
      <c r="N91" s="270">
        <v>7.95</v>
      </c>
      <c r="O91" s="243">
        <v>500</v>
      </c>
      <c r="P91" s="295" t="str">
        <f t="shared" si="7"/>
        <v/>
      </c>
      <c r="Q91" s="243" t="s">
        <v>554</v>
      </c>
      <c r="R91" s="242" t="s">
        <v>101</v>
      </c>
      <c r="S91" s="242" t="s">
        <v>935</v>
      </c>
      <c r="T91" s="76"/>
      <c r="U91" s="76"/>
      <c r="V91" s="76"/>
      <c r="W91" s="76"/>
    </row>
    <row r="92" spans="1:23" ht="22" customHeight="1" x14ac:dyDescent="0.35">
      <c r="A92" s="339"/>
      <c r="B92" s="344" t="s">
        <v>928</v>
      </c>
      <c r="C92" s="345"/>
      <c r="D92" s="243" t="s">
        <v>842</v>
      </c>
      <c r="E92" s="290" t="s">
        <v>931</v>
      </c>
      <c r="F92" s="244" t="s">
        <v>732</v>
      </c>
      <c r="G92" s="344" t="s">
        <v>933</v>
      </c>
      <c r="H92" s="297"/>
      <c r="I92" s="297"/>
      <c r="J92" s="346"/>
      <c r="K92" s="346"/>
      <c r="L92" s="346"/>
      <c r="M92" s="258">
        <v>1</v>
      </c>
      <c r="N92" s="270">
        <v>12.75</v>
      </c>
      <c r="O92" s="243">
        <v>500</v>
      </c>
      <c r="P92" s="295" t="str">
        <f t="shared" si="7"/>
        <v/>
      </c>
      <c r="Q92" s="243" t="s">
        <v>554</v>
      </c>
      <c r="R92" s="242" t="s">
        <v>101</v>
      </c>
      <c r="S92" s="242" t="s">
        <v>935</v>
      </c>
      <c r="T92" s="76"/>
      <c r="U92" s="76"/>
      <c r="V92" s="76"/>
      <c r="W92" s="76"/>
    </row>
    <row r="93" spans="1:23" ht="22" customHeight="1" x14ac:dyDescent="0.35">
      <c r="A93" s="300"/>
      <c r="B93" s="296"/>
      <c r="C93" s="330"/>
      <c r="D93" s="296"/>
      <c r="E93" s="296"/>
      <c r="F93" s="296"/>
      <c r="G93" s="296"/>
      <c r="H93" s="297"/>
      <c r="I93" s="297"/>
      <c r="J93" s="296"/>
      <c r="K93" s="296"/>
      <c r="L93" s="296"/>
      <c r="M93" s="296"/>
      <c r="N93" s="273"/>
      <c r="O93" s="279"/>
      <c r="P93" s="299"/>
      <c r="Q93" s="274"/>
      <c r="R93" s="274"/>
      <c r="S93" s="274"/>
      <c r="T93" s="76"/>
      <c r="U93" s="76"/>
      <c r="V93" s="76"/>
      <c r="W93" s="76"/>
    </row>
    <row r="94" spans="1:23" ht="22" customHeight="1" x14ac:dyDescent="0.35">
      <c r="A94" s="339"/>
      <c r="B94" s="344" t="s">
        <v>121</v>
      </c>
      <c r="C94" s="345" t="s">
        <v>1002</v>
      </c>
      <c r="D94" s="242" t="s">
        <v>930</v>
      </c>
      <c r="E94" s="290" t="s">
        <v>1000</v>
      </c>
      <c r="F94" s="250" t="s">
        <v>932</v>
      </c>
      <c r="G94" s="344" t="s">
        <v>942</v>
      </c>
      <c r="H94" s="297"/>
      <c r="I94" s="297"/>
      <c r="J94" s="341">
        <v>31</v>
      </c>
      <c r="K94" s="341">
        <v>22.5</v>
      </c>
      <c r="L94" s="341">
        <v>38</v>
      </c>
      <c r="M94" s="260">
        <v>2</v>
      </c>
      <c r="N94" s="270">
        <v>4.75</v>
      </c>
      <c r="O94" s="242">
        <v>1000</v>
      </c>
      <c r="P94" s="295">
        <f t="shared" ref="P94:P101" si="8">IF(J94="","",J94*K94*L94/1000000/M94*O94)</f>
        <v>13.25</v>
      </c>
      <c r="Q94" s="243" t="s">
        <v>554</v>
      </c>
      <c r="R94" s="242" t="s">
        <v>101</v>
      </c>
      <c r="S94" s="242" t="s">
        <v>935</v>
      </c>
      <c r="T94" s="76"/>
      <c r="U94" s="76"/>
      <c r="V94" s="76"/>
      <c r="W94" s="76"/>
    </row>
    <row r="95" spans="1:23" ht="22" customHeight="1" x14ac:dyDescent="0.35">
      <c r="A95" s="339"/>
      <c r="B95" s="344" t="s">
        <v>121</v>
      </c>
      <c r="C95" s="345"/>
      <c r="D95" s="243" t="s">
        <v>832</v>
      </c>
      <c r="E95" s="290" t="s">
        <v>1000</v>
      </c>
      <c r="F95" s="244" t="s">
        <v>943</v>
      </c>
      <c r="G95" s="344" t="s">
        <v>942</v>
      </c>
      <c r="H95" s="297"/>
      <c r="I95" s="297"/>
      <c r="J95" s="341"/>
      <c r="K95" s="341"/>
      <c r="L95" s="341"/>
      <c r="M95" s="258">
        <v>1</v>
      </c>
      <c r="N95" s="270">
        <v>2.8</v>
      </c>
      <c r="O95" s="243">
        <v>500</v>
      </c>
      <c r="P95" s="295" t="str">
        <f t="shared" si="8"/>
        <v/>
      </c>
      <c r="Q95" s="243" t="s">
        <v>554</v>
      </c>
      <c r="R95" s="242" t="s">
        <v>101</v>
      </c>
      <c r="S95" s="242" t="s">
        <v>935</v>
      </c>
      <c r="T95" s="76"/>
      <c r="U95" s="76"/>
      <c r="V95" s="76"/>
      <c r="W95" s="76"/>
    </row>
    <row r="96" spans="1:23" ht="22" customHeight="1" x14ac:dyDescent="0.35">
      <c r="A96" s="339"/>
      <c r="B96" s="344" t="s">
        <v>121</v>
      </c>
      <c r="C96" s="345"/>
      <c r="D96" s="243" t="s">
        <v>833</v>
      </c>
      <c r="E96" s="290" t="s">
        <v>1000</v>
      </c>
      <c r="F96" s="252" t="s">
        <v>906</v>
      </c>
      <c r="G96" s="344" t="s">
        <v>942</v>
      </c>
      <c r="H96" s="297"/>
      <c r="I96" s="297"/>
      <c r="J96" s="341"/>
      <c r="K96" s="341"/>
      <c r="L96" s="341"/>
      <c r="M96" s="258">
        <v>1</v>
      </c>
      <c r="N96" s="270">
        <v>2.8</v>
      </c>
      <c r="O96" s="243">
        <v>500</v>
      </c>
      <c r="P96" s="295" t="str">
        <f t="shared" si="8"/>
        <v/>
      </c>
      <c r="Q96" s="243" t="s">
        <v>554</v>
      </c>
      <c r="R96" s="242" t="s">
        <v>101</v>
      </c>
      <c r="S96" s="242" t="s">
        <v>935</v>
      </c>
      <c r="T96" s="76"/>
      <c r="U96" s="76"/>
      <c r="V96" s="76"/>
      <c r="W96" s="76"/>
    </row>
    <row r="97" spans="1:23" ht="22" customHeight="1" x14ac:dyDescent="0.35">
      <c r="A97" s="339"/>
      <c r="B97" s="344" t="s">
        <v>121</v>
      </c>
      <c r="C97" s="345"/>
      <c r="D97" s="243" t="s">
        <v>834</v>
      </c>
      <c r="E97" s="290" t="s">
        <v>1000</v>
      </c>
      <c r="F97" s="244" t="s">
        <v>730</v>
      </c>
      <c r="G97" s="344" t="s">
        <v>942</v>
      </c>
      <c r="H97" s="297"/>
      <c r="I97" s="297"/>
      <c r="J97" s="341"/>
      <c r="K97" s="341"/>
      <c r="L97" s="341"/>
      <c r="M97" s="258">
        <v>1</v>
      </c>
      <c r="N97" s="270">
        <v>2.8</v>
      </c>
      <c r="O97" s="243">
        <v>500</v>
      </c>
      <c r="P97" s="295" t="str">
        <f t="shared" si="8"/>
        <v/>
      </c>
      <c r="Q97" s="243" t="s">
        <v>554</v>
      </c>
      <c r="R97" s="242" t="s">
        <v>101</v>
      </c>
      <c r="S97" s="242" t="s">
        <v>935</v>
      </c>
      <c r="T97" s="76"/>
      <c r="U97" s="76"/>
      <c r="V97" s="76"/>
      <c r="W97" s="76"/>
    </row>
    <row r="98" spans="1:23" ht="22" customHeight="1" x14ac:dyDescent="0.35">
      <c r="A98" s="339"/>
      <c r="B98" s="344" t="s">
        <v>121</v>
      </c>
      <c r="C98" s="345"/>
      <c r="D98" s="243" t="s">
        <v>837</v>
      </c>
      <c r="E98" s="290" t="s">
        <v>1000</v>
      </c>
      <c r="F98" s="244" t="s">
        <v>838</v>
      </c>
      <c r="G98" s="344" t="s">
        <v>942</v>
      </c>
      <c r="H98" s="297"/>
      <c r="I98" s="297"/>
      <c r="J98" s="341"/>
      <c r="K98" s="341"/>
      <c r="L98" s="341"/>
      <c r="M98" s="258">
        <v>1</v>
      </c>
      <c r="N98" s="270">
        <v>4.5</v>
      </c>
      <c r="O98" s="243">
        <v>500</v>
      </c>
      <c r="P98" s="295" t="str">
        <f t="shared" si="8"/>
        <v/>
      </c>
      <c r="Q98" s="243" t="s">
        <v>554</v>
      </c>
      <c r="R98" s="242" t="s">
        <v>101</v>
      </c>
      <c r="S98" s="242" t="s">
        <v>935</v>
      </c>
      <c r="T98" s="76"/>
      <c r="U98" s="76"/>
      <c r="V98" s="76"/>
      <c r="W98" s="76"/>
    </row>
    <row r="99" spans="1:23" ht="22" customHeight="1" x14ac:dyDescent="0.35">
      <c r="A99" s="339"/>
      <c r="B99" s="344" t="s">
        <v>121</v>
      </c>
      <c r="C99" s="345"/>
      <c r="D99" s="180" t="s">
        <v>840</v>
      </c>
      <c r="E99" s="290" t="s">
        <v>1000</v>
      </c>
      <c r="F99" s="244" t="s">
        <v>841</v>
      </c>
      <c r="G99" s="344" t="s">
        <v>942</v>
      </c>
      <c r="H99" s="297"/>
      <c r="I99" s="297"/>
      <c r="J99" s="341"/>
      <c r="K99" s="341"/>
      <c r="L99" s="341"/>
      <c r="M99" s="258">
        <v>1</v>
      </c>
      <c r="N99" s="270">
        <v>7.15</v>
      </c>
      <c r="O99" s="243">
        <v>500</v>
      </c>
      <c r="P99" s="295" t="str">
        <f t="shared" si="8"/>
        <v/>
      </c>
      <c r="Q99" s="243" t="s">
        <v>554</v>
      </c>
      <c r="R99" s="242" t="s">
        <v>101</v>
      </c>
      <c r="S99" s="242" t="s">
        <v>935</v>
      </c>
      <c r="T99" s="76"/>
      <c r="U99" s="76"/>
      <c r="V99" s="76"/>
      <c r="W99" s="76"/>
    </row>
    <row r="100" spans="1:23" ht="22" customHeight="1" x14ac:dyDescent="0.35">
      <c r="A100" s="339"/>
      <c r="B100" s="344"/>
      <c r="C100" s="345"/>
      <c r="D100" s="180" t="s">
        <v>1028</v>
      </c>
      <c r="E100" s="290" t="s">
        <v>1000</v>
      </c>
      <c r="F100" s="244" t="s">
        <v>891</v>
      </c>
      <c r="G100" s="344"/>
      <c r="H100" s="297"/>
      <c r="I100" s="297"/>
      <c r="J100" s="341"/>
      <c r="K100" s="341"/>
      <c r="L100" s="341"/>
      <c r="M100" s="258">
        <v>1</v>
      </c>
      <c r="N100" s="270">
        <v>7.5</v>
      </c>
      <c r="O100" s="243">
        <v>500</v>
      </c>
      <c r="P100" s="295" t="str">
        <f t="shared" si="8"/>
        <v/>
      </c>
      <c r="Q100" s="243" t="s">
        <v>554</v>
      </c>
      <c r="R100" s="242" t="s">
        <v>101</v>
      </c>
      <c r="S100" s="242" t="s">
        <v>935</v>
      </c>
      <c r="T100" s="76"/>
      <c r="U100" s="76"/>
      <c r="V100" s="76"/>
      <c r="W100" s="76"/>
    </row>
    <row r="101" spans="1:23" ht="22" customHeight="1" x14ac:dyDescent="0.35">
      <c r="A101" s="339"/>
      <c r="B101" s="344" t="s">
        <v>121</v>
      </c>
      <c r="C101" s="345"/>
      <c r="D101" s="243" t="s">
        <v>842</v>
      </c>
      <c r="E101" s="290" t="s">
        <v>1000</v>
      </c>
      <c r="F101" s="244" t="s">
        <v>732</v>
      </c>
      <c r="G101" s="344" t="s">
        <v>942</v>
      </c>
      <c r="H101" s="297"/>
      <c r="I101" s="297"/>
      <c r="J101" s="341"/>
      <c r="K101" s="341"/>
      <c r="L101" s="341"/>
      <c r="M101" s="258">
        <v>1</v>
      </c>
      <c r="N101" s="270">
        <v>12.75</v>
      </c>
      <c r="O101" s="243">
        <v>500</v>
      </c>
      <c r="P101" s="295" t="str">
        <f t="shared" si="8"/>
        <v/>
      </c>
      <c r="Q101" s="243" t="s">
        <v>554</v>
      </c>
      <c r="R101" s="242" t="s">
        <v>101</v>
      </c>
      <c r="S101" s="242" t="s">
        <v>935</v>
      </c>
      <c r="T101" s="76"/>
      <c r="U101" s="76"/>
      <c r="V101" s="76"/>
      <c r="W101" s="76"/>
    </row>
    <row r="102" spans="1:23" ht="22" customHeight="1" x14ac:dyDescent="0.35">
      <c r="A102" s="300"/>
      <c r="B102" s="296"/>
      <c r="C102" s="330"/>
      <c r="D102" s="296"/>
      <c r="E102" s="296"/>
      <c r="F102" s="296"/>
      <c r="G102" s="296"/>
      <c r="H102" s="297"/>
      <c r="I102" s="297"/>
      <c r="J102" s="296"/>
      <c r="K102" s="296"/>
      <c r="L102" s="296"/>
      <c r="M102" s="296"/>
      <c r="N102" s="273"/>
      <c r="O102" s="279"/>
      <c r="P102" s="299"/>
      <c r="Q102" s="274"/>
      <c r="R102" s="274"/>
      <c r="S102" s="274"/>
      <c r="T102" s="76"/>
      <c r="U102" s="76"/>
      <c r="V102" s="76"/>
      <c r="W102" s="76"/>
    </row>
    <row r="103" spans="1:23" ht="22" customHeight="1" x14ac:dyDescent="0.35">
      <c r="A103" s="339"/>
      <c r="B103" s="344" t="s">
        <v>993</v>
      </c>
      <c r="C103" s="345" t="s">
        <v>945</v>
      </c>
      <c r="D103" s="242" t="s">
        <v>930</v>
      </c>
      <c r="E103" s="290" t="s">
        <v>1000</v>
      </c>
      <c r="F103" s="250" t="s">
        <v>946</v>
      </c>
      <c r="G103" s="344" t="s">
        <v>947</v>
      </c>
      <c r="H103" s="297"/>
      <c r="I103" s="297"/>
      <c r="J103" s="347">
        <v>34.5</v>
      </c>
      <c r="K103" s="347">
        <v>27.5</v>
      </c>
      <c r="L103" s="347">
        <v>41</v>
      </c>
      <c r="M103" s="260">
        <v>2</v>
      </c>
      <c r="N103" s="270">
        <v>4.5</v>
      </c>
      <c r="O103" s="242">
        <v>1000</v>
      </c>
      <c r="P103" s="295">
        <f t="shared" ref="P103:P110" si="9">IF(J103="","",J103*K103*L103/1000000/M103*O103)</f>
        <v>19.45</v>
      </c>
      <c r="Q103" s="243" t="s">
        <v>554</v>
      </c>
      <c r="R103" s="242" t="s">
        <v>101</v>
      </c>
      <c r="S103" s="242" t="s">
        <v>935</v>
      </c>
      <c r="T103" s="76"/>
      <c r="U103" s="76"/>
      <c r="V103" s="76"/>
      <c r="W103" s="76"/>
    </row>
    <row r="104" spans="1:23" ht="22" customHeight="1" x14ac:dyDescent="0.35">
      <c r="A104" s="339"/>
      <c r="B104" s="344"/>
      <c r="C104" s="345"/>
      <c r="D104" s="243" t="s">
        <v>832</v>
      </c>
      <c r="E104" s="290" t="s">
        <v>1000</v>
      </c>
      <c r="F104" s="244" t="s">
        <v>949</v>
      </c>
      <c r="G104" s="344" t="s">
        <v>947</v>
      </c>
      <c r="H104" s="297"/>
      <c r="I104" s="297"/>
      <c r="J104" s="347"/>
      <c r="K104" s="347"/>
      <c r="L104" s="347"/>
      <c r="M104" s="258">
        <v>1</v>
      </c>
      <c r="N104" s="270">
        <v>2.65</v>
      </c>
      <c r="O104" s="243">
        <v>500</v>
      </c>
      <c r="P104" s="295" t="str">
        <f t="shared" si="9"/>
        <v/>
      </c>
      <c r="Q104" s="243" t="s">
        <v>554</v>
      </c>
      <c r="R104" s="242" t="s">
        <v>101</v>
      </c>
      <c r="S104" s="242" t="s">
        <v>935</v>
      </c>
      <c r="T104" s="76"/>
      <c r="U104" s="76"/>
      <c r="V104" s="76"/>
      <c r="W104" s="76"/>
    </row>
    <row r="105" spans="1:23" ht="22" customHeight="1" x14ac:dyDescent="0.35">
      <c r="A105" s="339"/>
      <c r="B105" s="344"/>
      <c r="C105" s="345"/>
      <c r="D105" s="243" t="s">
        <v>833</v>
      </c>
      <c r="E105" s="290" t="s">
        <v>1000</v>
      </c>
      <c r="F105" s="244" t="s">
        <v>950</v>
      </c>
      <c r="G105" s="344" t="s">
        <v>947</v>
      </c>
      <c r="H105" s="297"/>
      <c r="I105" s="297"/>
      <c r="J105" s="347"/>
      <c r="K105" s="347"/>
      <c r="L105" s="347"/>
      <c r="M105" s="258">
        <v>1</v>
      </c>
      <c r="N105" s="270">
        <v>2.65</v>
      </c>
      <c r="O105" s="243">
        <v>500</v>
      </c>
      <c r="P105" s="295" t="str">
        <f t="shared" si="9"/>
        <v/>
      </c>
      <c r="Q105" s="243" t="s">
        <v>554</v>
      </c>
      <c r="R105" s="242" t="s">
        <v>101</v>
      </c>
      <c r="S105" s="242" t="s">
        <v>935</v>
      </c>
      <c r="T105" s="76"/>
      <c r="U105" s="76"/>
      <c r="V105" s="76"/>
      <c r="W105" s="76"/>
    </row>
    <row r="106" spans="1:23" ht="22" customHeight="1" x14ac:dyDescent="0.35">
      <c r="A106" s="339"/>
      <c r="B106" s="344"/>
      <c r="C106" s="345"/>
      <c r="D106" s="243" t="s">
        <v>834</v>
      </c>
      <c r="E106" s="290" t="s">
        <v>1000</v>
      </c>
      <c r="F106" s="244" t="s">
        <v>951</v>
      </c>
      <c r="G106" s="344" t="s">
        <v>947</v>
      </c>
      <c r="H106" s="297"/>
      <c r="I106" s="297"/>
      <c r="J106" s="347"/>
      <c r="K106" s="347"/>
      <c r="L106" s="347"/>
      <c r="M106" s="258">
        <v>1</v>
      </c>
      <c r="N106" s="270">
        <v>2.65</v>
      </c>
      <c r="O106" s="243">
        <v>500</v>
      </c>
      <c r="P106" s="295" t="str">
        <f t="shared" si="9"/>
        <v/>
      </c>
      <c r="Q106" s="243" t="s">
        <v>554</v>
      </c>
      <c r="R106" s="242" t="s">
        <v>101</v>
      </c>
      <c r="S106" s="242" t="s">
        <v>935</v>
      </c>
      <c r="T106" s="76"/>
      <c r="U106" s="76"/>
      <c r="V106" s="76"/>
      <c r="W106" s="76"/>
    </row>
    <row r="107" spans="1:23" ht="22" customHeight="1" x14ac:dyDescent="0.35">
      <c r="A107" s="339"/>
      <c r="B107" s="344"/>
      <c r="C107" s="345"/>
      <c r="D107" s="243" t="s">
        <v>837</v>
      </c>
      <c r="E107" s="290" t="s">
        <v>1000</v>
      </c>
      <c r="F107" s="244" t="s">
        <v>952</v>
      </c>
      <c r="G107" s="344" t="s">
        <v>947</v>
      </c>
      <c r="H107" s="297"/>
      <c r="I107" s="297"/>
      <c r="J107" s="347"/>
      <c r="K107" s="347"/>
      <c r="L107" s="347"/>
      <c r="M107" s="258">
        <v>1</v>
      </c>
      <c r="N107" s="270">
        <v>4.25</v>
      </c>
      <c r="O107" s="243">
        <v>500</v>
      </c>
      <c r="P107" s="295" t="str">
        <f t="shared" si="9"/>
        <v/>
      </c>
      <c r="Q107" s="243" t="s">
        <v>554</v>
      </c>
      <c r="R107" s="242" t="s">
        <v>101</v>
      </c>
      <c r="S107" s="242" t="s">
        <v>935</v>
      </c>
      <c r="T107" s="76"/>
      <c r="U107" s="76"/>
      <c r="V107" s="76"/>
      <c r="W107" s="76"/>
    </row>
    <row r="108" spans="1:23" ht="22" customHeight="1" x14ac:dyDescent="0.35">
      <c r="A108" s="339"/>
      <c r="B108" s="344"/>
      <c r="C108" s="345"/>
      <c r="D108" s="180" t="s">
        <v>835</v>
      </c>
      <c r="E108" s="290" t="s">
        <v>1000</v>
      </c>
      <c r="F108" s="244" t="s">
        <v>953</v>
      </c>
      <c r="G108" s="344" t="s">
        <v>947</v>
      </c>
      <c r="H108" s="297"/>
      <c r="I108" s="297"/>
      <c r="J108" s="347"/>
      <c r="K108" s="347"/>
      <c r="L108" s="347"/>
      <c r="M108" s="258">
        <v>1</v>
      </c>
      <c r="N108" s="270">
        <v>4.5</v>
      </c>
      <c r="O108" s="243">
        <v>500</v>
      </c>
      <c r="P108" s="295" t="str">
        <f t="shared" si="9"/>
        <v/>
      </c>
      <c r="Q108" s="243" t="s">
        <v>554</v>
      </c>
      <c r="R108" s="242" t="s">
        <v>101</v>
      </c>
      <c r="S108" s="242" t="s">
        <v>935</v>
      </c>
      <c r="T108" s="76"/>
      <c r="U108" s="76"/>
      <c r="V108" s="76"/>
      <c r="W108" s="76"/>
    </row>
    <row r="109" spans="1:23" ht="22" customHeight="1" x14ac:dyDescent="0.35">
      <c r="A109" s="339"/>
      <c r="B109" s="344"/>
      <c r="C109" s="345"/>
      <c r="D109" s="206" t="s">
        <v>1028</v>
      </c>
      <c r="E109" s="290" t="s">
        <v>1000</v>
      </c>
      <c r="F109" s="244" t="s">
        <v>954</v>
      </c>
      <c r="G109" s="344" t="s">
        <v>947</v>
      </c>
      <c r="H109" s="297"/>
      <c r="I109" s="297"/>
      <c r="J109" s="347"/>
      <c r="K109" s="347"/>
      <c r="L109" s="347"/>
      <c r="M109" s="258">
        <v>1</v>
      </c>
      <c r="N109" s="270">
        <v>7.25</v>
      </c>
      <c r="O109" s="243">
        <v>500</v>
      </c>
      <c r="P109" s="295" t="str">
        <f t="shared" si="9"/>
        <v/>
      </c>
      <c r="Q109" s="243" t="s">
        <v>554</v>
      </c>
      <c r="R109" s="242" t="s">
        <v>101</v>
      </c>
      <c r="S109" s="242" t="s">
        <v>935</v>
      </c>
      <c r="T109" s="76"/>
      <c r="U109" s="76"/>
      <c r="V109" s="76"/>
      <c r="W109" s="76"/>
    </row>
    <row r="110" spans="1:23" ht="22" customHeight="1" x14ac:dyDescent="0.35">
      <c r="A110" s="339"/>
      <c r="B110" s="344"/>
      <c r="C110" s="345"/>
      <c r="D110" s="243" t="s">
        <v>842</v>
      </c>
      <c r="E110" s="290" t="s">
        <v>1000</v>
      </c>
      <c r="F110" s="244" t="s">
        <v>955</v>
      </c>
      <c r="G110" s="344" t="s">
        <v>947</v>
      </c>
      <c r="H110" s="297"/>
      <c r="I110" s="297"/>
      <c r="J110" s="347"/>
      <c r="K110" s="347"/>
      <c r="L110" s="347"/>
      <c r="M110" s="258">
        <v>1</v>
      </c>
      <c r="N110" s="270">
        <v>12.15</v>
      </c>
      <c r="O110" s="243">
        <v>500</v>
      </c>
      <c r="P110" s="295" t="str">
        <f t="shared" si="9"/>
        <v/>
      </c>
      <c r="Q110" s="243" t="s">
        <v>554</v>
      </c>
      <c r="R110" s="242" t="s">
        <v>101</v>
      </c>
      <c r="S110" s="242" t="s">
        <v>935</v>
      </c>
      <c r="T110" s="76"/>
      <c r="U110" s="76"/>
      <c r="V110" s="76"/>
      <c r="W110" s="76"/>
    </row>
    <row r="111" spans="1:23" ht="22" customHeight="1" x14ac:dyDescent="0.35">
      <c r="A111" s="300"/>
      <c r="B111" s="296"/>
      <c r="C111" s="330"/>
      <c r="D111" s="296"/>
      <c r="E111" s="296"/>
      <c r="F111" s="296"/>
      <c r="G111" s="296"/>
      <c r="H111" s="297"/>
      <c r="I111" s="297"/>
      <c r="J111" s="296"/>
      <c r="K111" s="296"/>
      <c r="L111" s="296"/>
      <c r="M111" s="296"/>
      <c r="N111" s="273"/>
      <c r="O111" s="279"/>
      <c r="P111" s="299"/>
      <c r="Q111" s="274"/>
      <c r="R111" s="274"/>
      <c r="S111" s="274"/>
      <c r="T111" s="76"/>
      <c r="U111" s="76"/>
      <c r="V111" s="76"/>
      <c r="W111" s="76"/>
    </row>
    <row r="112" spans="1:23" ht="22" customHeight="1" x14ac:dyDescent="0.35">
      <c r="A112" s="339"/>
      <c r="B112" s="344" t="s">
        <v>993</v>
      </c>
      <c r="C112" s="345" t="s">
        <v>956</v>
      </c>
      <c r="D112" s="243" t="s">
        <v>900</v>
      </c>
      <c r="E112" s="289" t="s">
        <v>957</v>
      </c>
      <c r="F112" s="244" t="s">
        <v>958</v>
      </c>
      <c r="G112" s="344" t="s">
        <v>875</v>
      </c>
      <c r="H112" s="297"/>
      <c r="I112" s="297"/>
      <c r="J112" s="341">
        <v>47</v>
      </c>
      <c r="K112" s="341">
        <v>27.5</v>
      </c>
      <c r="L112" s="341">
        <v>44</v>
      </c>
      <c r="M112" s="258">
        <v>2</v>
      </c>
      <c r="N112" s="270">
        <v>4.5</v>
      </c>
      <c r="O112" s="243">
        <v>1000</v>
      </c>
      <c r="P112" s="295">
        <f t="shared" ref="P112:P121" si="10">IF(J112="","",J112*K112*L112/1000000/M112*O112)</f>
        <v>28.44</v>
      </c>
      <c r="Q112" s="243" t="s">
        <v>554</v>
      </c>
      <c r="R112" s="243" t="s">
        <v>101</v>
      </c>
      <c r="S112" s="243" t="s">
        <v>877</v>
      </c>
      <c r="T112" s="76"/>
      <c r="U112" s="76"/>
      <c r="V112" s="76"/>
      <c r="W112" s="76"/>
    </row>
    <row r="113" spans="1:23" ht="22" customHeight="1" x14ac:dyDescent="0.35">
      <c r="A113" s="339"/>
      <c r="B113" s="344"/>
      <c r="C113" s="345"/>
      <c r="D113" s="243" t="s">
        <v>832</v>
      </c>
      <c r="E113" s="289" t="s">
        <v>957</v>
      </c>
      <c r="F113" s="244" t="s">
        <v>728</v>
      </c>
      <c r="G113" s="344"/>
      <c r="H113" s="297"/>
      <c r="I113" s="297"/>
      <c r="J113" s="341"/>
      <c r="K113" s="341"/>
      <c r="L113" s="341"/>
      <c r="M113" s="258">
        <v>1</v>
      </c>
      <c r="N113" s="270">
        <v>2.75</v>
      </c>
      <c r="O113" s="243">
        <v>500</v>
      </c>
      <c r="P113" s="295" t="str">
        <f t="shared" si="10"/>
        <v/>
      </c>
      <c r="Q113" s="243" t="s">
        <v>554</v>
      </c>
      <c r="R113" s="243" t="s">
        <v>101</v>
      </c>
      <c r="S113" s="243" t="s">
        <v>877</v>
      </c>
      <c r="T113" s="76"/>
      <c r="U113" s="76"/>
      <c r="V113" s="76"/>
      <c r="W113" s="76"/>
    </row>
    <row r="114" spans="1:23" ht="22" customHeight="1" x14ac:dyDescent="0.35">
      <c r="A114" s="339"/>
      <c r="B114" s="344"/>
      <c r="C114" s="345"/>
      <c r="D114" s="243" t="s">
        <v>833</v>
      </c>
      <c r="E114" s="289" t="s">
        <v>957</v>
      </c>
      <c r="F114" s="244" t="s">
        <v>959</v>
      </c>
      <c r="G114" s="344"/>
      <c r="H114" s="297"/>
      <c r="I114" s="297"/>
      <c r="J114" s="341"/>
      <c r="K114" s="341"/>
      <c r="L114" s="341"/>
      <c r="M114" s="258">
        <v>1</v>
      </c>
      <c r="N114" s="270">
        <v>2.75</v>
      </c>
      <c r="O114" s="243">
        <v>500</v>
      </c>
      <c r="P114" s="295" t="str">
        <f t="shared" si="10"/>
        <v/>
      </c>
      <c r="Q114" s="243" t="s">
        <v>554</v>
      </c>
      <c r="R114" s="243" t="s">
        <v>101</v>
      </c>
      <c r="S114" s="243" t="s">
        <v>877</v>
      </c>
      <c r="T114" s="76"/>
      <c r="U114" s="76"/>
      <c r="V114" s="76"/>
      <c r="W114" s="76"/>
    </row>
    <row r="115" spans="1:23" ht="22" customHeight="1" x14ac:dyDescent="0.35">
      <c r="A115" s="339"/>
      <c r="B115" s="344"/>
      <c r="C115" s="345"/>
      <c r="D115" s="243" t="s">
        <v>834</v>
      </c>
      <c r="E115" s="289" t="s">
        <v>957</v>
      </c>
      <c r="F115" s="244" t="s">
        <v>730</v>
      </c>
      <c r="G115" s="344"/>
      <c r="H115" s="297"/>
      <c r="I115" s="297"/>
      <c r="J115" s="341"/>
      <c r="K115" s="341"/>
      <c r="L115" s="341"/>
      <c r="M115" s="258">
        <v>1</v>
      </c>
      <c r="N115" s="270">
        <v>2.75</v>
      </c>
      <c r="O115" s="243">
        <v>500</v>
      </c>
      <c r="P115" s="295" t="str">
        <f t="shared" si="10"/>
        <v/>
      </c>
      <c r="Q115" s="243" t="s">
        <v>554</v>
      </c>
      <c r="R115" s="243" t="s">
        <v>101</v>
      </c>
      <c r="S115" s="243" t="s">
        <v>877</v>
      </c>
      <c r="T115" s="76"/>
      <c r="U115" s="76"/>
      <c r="V115" s="76"/>
      <c r="W115" s="76"/>
    </row>
    <row r="116" spans="1:23" ht="22" customHeight="1" x14ac:dyDescent="0.35">
      <c r="A116" s="339"/>
      <c r="B116" s="344"/>
      <c r="C116" s="345"/>
      <c r="D116" s="243" t="s">
        <v>837</v>
      </c>
      <c r="E116" s="289" t="s">
        <v>957</v>
      </c>
      <c r="F116" s="244" t="s">
        <v>960</v>
      </c>
      <c r="G116" s="344"/>
      <c r="H116" s="297"/>
      <c r="I116" s="297"/>
      <c r="J116" s="341"/>
      <c r="K116" s="341"/>
      <c r="L116" s="341"/>
      <c r="M116" s="258">
        <v>1</v>
      </c>
      <c r="N116" s="270">
        <v>4.5</v>
      </c>
      <c r="O116" s="243">
        <v>500</v>
      </c>
      <c r="P116" s="295" t="str">
        <f t="shared" si="10"/>
        <v/>
      </c>
      <c r="Q116" s="243" t="s">
        <v>554</v>
      </c>
      <c r="R116" s="243" t="s">
        <v>101</v>
      </c>
      <c r="S116" s="243" t="s">
        <v>877</v>
      </c>
      <c r="T116" s="76"/>
      <c r="U116" s="76"/>
      <c r="V116" s="76"/>
      <c r="W116" s="76"/>
    </row>
    <row r="117" spans="1:23" ht="22" customHeight="1" x14ac:dyDescent="0.35">
      <c r="A117" s="339"/>
      <c r="B117" s="344"/>
      <c r="C117" s="345"/>
      <c r="D117" s="248" t="s">
        <v>1001</v>
      </c>
      <c r="E117" s="289" t="s">
        <v>957</v>
      </c>
      <c r="F117" s="244" t="s">
        <v>891</v>
      </c>
      <c r="G117" s="344"/>
      <c r="H117" s="297"/>
      <c r="I117" s="297"/>
      <c r="J117" s="341"/>
      <c r="K117" s="341"/>
      <c r="L117" s="341"/>
      <c r="M117" s="258">
        <v>1</v>
      </c>
      <c r="N117" s="270">
        <v>7.25</v>
      </c>
      <c r="O117" s="243">
        <v>500</v>
      </c>
      <c r="P117" s="295" t="str">
        <f t="shared" si="10"/>
        <v/>
      </c>
      <c r="Q117" s="243" t="s">
        <v>554</v>
      </c>
      <c r="R117" s="243" t="s">
        <v>101</v>
      </c>
      <c r="S117" s="243" t="s">
        <v>877</v>
      </c>
      <c r="T117" s="76"/>
      <c r="U117" s="76"/>
      <c r="V117" s="76"/>
      <c r="W117" s="76"/>
    </row>
    <row r="118" spans="1:23" ht="22" customHeight="1" x14ac:dyDescent="0.35">
      <c r="A118" s="339"/>
      <c r="B118" s="344"/>
      <c r="C118" s="345"/>
      <c r="D118" s="243" t="s">
        <v>961</v>
      </c>
      <c r="E118" s="289" t="s">
        <v>957</v>
      </c>
      <c r="F118" s="244" t="s">
        <v>963</v>
      </c>
      <c r="G118" s="344"/>
      <c r="H118" s="297"/>
      <c r="I118" s="297"/>
      <c r="J118" s="341"/>
      <c r="K118" s="341"/>
      <c r="L118" s="341"/>
      <c r="M118" s="258">
        <v>1</v>
      </c>
      <c r="N118" s="270">
        <v>7</v>
      </c>
      <c r="O118" s="243">
        <v>500</v>
      </c>
      <c r="P118" s="295" t="str">
        <f t="shared" si="10"/>
        <v/>
      </c>
      <c r="Q118" s="243" t="s">
        <v>554</v>
      </c>
      <c r="R118" s="243" t="s">
        <v>101</v>
      </c>
      <c r="S118" s="243" t="s">
        <v>877</v>
      </c>
      <c r="T118" s="76"/>
      <c r="U118" s="76"/>
      <c r="V118" s="76"/>
      <c r="W118" s="76"/>
    </row>
    <row r="119" spans="1:23" ht="22" customHeight="1" x14ac:dyDescent="0.35">
      <c r="A119" s="339"/>
      <c r="B119" s="344"/>
      <c r="C119" s="345"/>
      <c r="D119" s="243" t="s">
        <v>840</v>
      </c>
      <c r="E119" s="289" t="s">
        <v>957</v>
      </c>
      <c r="F119" s="244" t="s">
        <v>964</v>
      </c>
      <c r="G119" s="344"/>
      <c r="H119" s="297"/>
      <c r="I119" s="297"/>
      <c r="J119" s="341"/>
      <c r="K119" s="341"/>
      <c r="L119" s="341"/>
      <c r="M119" s="258">
        <v>1</v>
      </c>
      <c r="N119" s="270">
        <v>7.5</v>
      </c>
      <c r="O119" s="243">
        <v>500</v>
      </c>
      <c r="P119" s="295" t="str">
        <f t="shared" si="10"/>
        <v/>
      </c>
      <c r="Q119" s="243" t="s">
        <v>554</v>
      </c>
      <c r="R119" s="243" t="s">
        <v>101</v>
      </c>
      <c r="S119" s="243" t="s">
        <v>877</v>
      </c>
      <c r="T119" s="76"/>
      <c r="U119" s="76"/>
      <c r="V119" s="76"/>
      <c r="W119" s="76"/>
    </row>
    <row r="120" spans="1:23" ht="22" customHeight="1" x14ac:dyDescent="0.35">
      <c r="A120" s="339"/>
      <c r="B120" s="344"/>
      <c r="C120" s="345"/>
      <c r="D120" s="243" t="s">
        <v>842</v>
      </c>
      <c r="E120" s="289" t="s">
        <v>957</v>
      </c>
      <c r="F120" s="244" t="s">
        <v>911</v>
      </c>
      <c r="G120" s="344"/>
      <c r="H120" s="297"/>
      <c r="I120" s="297"/>
      <c r="J120" s="341"/>
      <c r="K120" s="341"/>
      <c r="L120" s="341"/>
      <c r="M120" s="258">
        <v>1</v>
      </c>
      <c r="N120" s="270">
        <v>11.75</v>
      </c>
      <c r="O120" s="243">
        <v>500</v>
      </c>
      <c r="P120" s="295" t="str">
        <f t="shared" si="10"/>
        <v/>
      </c>
      <c r="Q120" s="243" t="s">
        <v>554</v>
      </c>
      <c r="R120" s="243" t="s">
        <v>101</v>
      </c>
      <c r="S120" s="243" t="s">
        <v>877</v>
      </c>
      <c r="T120" s="76"/>
      <c r="U120" s="76"/>
      <c r="V120" s="76"/>
      <c r="W120" s="76"/>
    </row>
    <row r="121" spans="1:23" ht="22" customHeight="1" x14ac:dyDescent="0.35">
      <c r="A121" s="339"/>
      <c r="B121" s="344"/>
      <c r="C121" s="345"/>
      <c r="D121" s="243" t="s">
        <v>896</v>
      </c>
      <c r="E121" s="289" t="s">
        <v>957</v>
      </c>
      <c r="F121" s="242" t="s">
        <v>898</v>
      </c>
      <c r="G121" s="344"/>
      <c r="H121" s="297"/>
      <c r="I121" s="297"/>
      <c r="J121" s="341"/>
      <c r="K121" s="341"/>
      <c r="L121" s="341"/>
      <c r="M121" s="258">
        <v>1</v>
      </c>
      <c r="N121" s="270">
        <v>8.5</v>
      </c>
      <c r="O121" s="243">
        <v>500</v>
      </c>
      <c r="P121" s="295" t="str">
        <f t="shared" si="10"/>
        <v/>
      </c>
      <c r="Q121" s="243" t="s">
        <v>554</v>
      </c>
      <c r="R121" s="243" t="s">
        <v>101</v>
      </c>
      <c r="S121" s="243" t="s">
        <v>877</v>
      </c>
      <c r="T121" s="76"/>
      <c r="U121" s="76"/>
      <c r="V121" s="76"/>
      <c r="W121" s="76"/>
    </row>
    <row r="122" spans="1:23" ht="22" customHeight="1" x14ac:dyDescent="0.35">
      <c r="A122" s="300"/>
      <c r="B122" s="296"/>
      <c r="C122" s="330"/>
      <c r="D122" s="296"/>
      <c r="E122" s="296"/>
      <c r="F122" s="296"/>
      <c r="G122" s="296"/>
      <c r="H122" s="297"/>
      <c r="I122" s="297"/>
      <c r="J122" s="296"/>
      <c r="K122" s="296"/>
      <c r="L122" s="296"/>
      <c r="M122" s="296"/>
      <c r="N122" s="273"/>
      <c r="O122" s="279"/>
      <c r="P122" s="299"/>
      <c r="Q122" s="274"/>
      <c r="R122" s="274"/>
      <c r="S122" s="274"/>
      <c r="T122" s="76"/>
      <c r="U122" s="76"/>
      <c r="V122" s="76"/>
      <c r="W122" s="76"/>
    </row>
    <row r="123" spans="1:23" ht="22" customHeight="1" x14ac:dyDescent="0.35">
      <c r="A123" s="339"/>
      <c r="B123" s="336" t="s">
        <v>496</v>
      </c>
      <c r="C123" s="337" t="s">
        <v>302</v>
      </c>
      <c r="D123" s="180" t="s">
        <v>965</v>
      </c>
      <c r="E123" s="290" t="s">
        <v>966</v>
      </c>
      <c r="F123" s="244" t="s">
        <v>967</v>
      </c>
      <c r="G123" s="338" t="s">
        <v>968</v>
      </c>
      <c r="H123" s="297"/>
      <c r="I123" s="297"/>
      <c r="J123" s="341">
        <v>44.5</v>
      </c>
      <c r="K123" s="341">
        <v>30</v>
      </c>
      <c r="L123" s="341">
        <v>50.5</v>
      </c>
      <c r="M123" s="258">
        <v>2</v>
      </c>
      <c r="N123" s="287">
        <v>5.25</v>
      </c>
      <c r="O123" s="243">
        <v>1000</v>
      </c>
      <c r="P123" s="295">
        <f t="shared" ref="P123:P132" si="11">IF(J123="","",J123*K123*L123/1000000/M123*O123)</f>
        <v>33.71</v>
      </c>
      <c r="Q123" s="243" t="s">
        <v>554</v>
      </c>
      <c r="R123" s="243" t="s">
        <v>101</v>
      </c>
      <c r="S123" s="243" t="s">
        <v>831</v>
      </c>
      <c r="T123" s="3" t="s">
        <v>994</v>
      </c>
      <c r="U123" s="76"/>
      <c r="V123" s="76"/>
      <c r="W123" s="76"/>
    </row>
    <row r="124" spans="1:23" ht="22" customHeight="1" x14ac:dyDescent="0.35">
      <c r="A124" s="339"/>
      <c r="B124" s="336" t="s">
        <v>496</v>
      </c>
      <c r="C124" s="337"/>
      <c r="D124" s="180" t="s">
        <v>832</v>
      </c>
      <c r="E124" s="290" t="s">
        <v>966</v>
      </c>
      <c r="F124" s="244" t="s">
        <v>879</v>
      </c>
      <c r="G124" s="338"/>
      <c r="H124" s="297"/>
      <c r="I124" s="297"/>
      <c r="J124" s="341"/>
      <c r="K124" s="341"/>
      <c r="L124" s="341"/>
      <c r="M124" s="258">
        <v>1</v>
      </c>
      <c r="N124" s="287">
        <v>3.45</v>
      </c>
      <c r="O124" s="243">
        <v>500</v>
      </c>
      <c r="P124" s="295" t="str">
        <f t="shared" si="11"/>
        <v/>
      </c>
      <c r="Q124" s="243" t="s">
        <v>554</v>
      </c>
      <c r="R124" s="243" t="s">
        <v>101</v>
      </c>
      <c r="S124" s="243" t="s">
        <v>831</v>
      </c>
      <c r="T124" s="76"/>
      <c r="U124" s="76"/>
      <c r="V124" s="76"/>
      <c r="W124" s="76"/>
    </row>
    <row r="125" spans="1:23" ht="22" customHeight="1" x14ac:dyDescent="0.35">
      <c r="A125" s="339"/>
      <c r="B125" s="336" t="s">
        <v>496</v>
      </c>
      <c r="C125" s="337"/>
      <c r="D125" s="180" t="s">
        <v>833</v>
      </c>
      <c r="E125" s="290" t="s">
        <v>966</v>
      </c>
      <c r="F125" s="244" t="s">
        <v>971</v>
      </c>
      <c r="G125" s="338"/>
      <c r="H125" s="297"/>
      <c r="I125" s="297"/>
      <c r="J125" s="341"/>
      <c r="K125" s="341"/>
      <c r="L125" s="341"/>
      <c r="M125" s="258">
        <v>1</v>
      </c>
      <c r="N125" s="287">
        <v>3.25</v>
      </c>
      <c r="O125" s="243">
        <v>500</v>
      </c>
      <c r="P125" s="295" t="str">
        <f t="shared" si="11"/>
        <v/>
      </c>
      <c r="Q125" s="243" t="s">
        <v>554</v>
      </c>
      <c r="R125" s="243" t="s">
        <v>101</v>
      </c>
      <c r="S125" s="243" t="s">
        <v>831</v>
      </c>
      <c r="T125" s="76"/>
      <c r="U125" s="76"/>
      <c r="V125" s="76"/>
      <c r="W125" s="76"/>
    </row>
    <row r="126" spans="1:23" ht="22" customHeight="1" x14ac:dyDescent="0.35">
      <c r="A126" s="339"/>
      <c r="B126" s="336" t="s">
        <v>496</v>
      </c>
      <c r="C126" s="337"/>
      <c r="D126" s="180" t="s">
        <v>834</v>
      </c>
      <c r="E126" s="290" t="s">
        <v>966</v>
      </c>
      <c r="F126" s="244" t="s">
        <v>883</v>
      </c>
      <c r="G126" s="338"/>
      <c r="H126" s="297"/>
      <c r="I126" s="297"/>
      <c r="J126" s="341"/>
      <c r="K126" s="341"/>
      <c r="L126" s="341"/>
      <c r="M126" s="258">
        <v>1</v>
      </c>
      <c r="N126" s="287">
        <v>3.25</v>
      </c>
      <c r="O126" s="243">
        <v>500</v>
      </c>
      <c r="P126" s="295" t="str">
        <f t="shared" si="11"/>
        <v/>
      </c>
      <c r="Q126" s="243" t="s">
        <v>554</v>
      </c>
      <c r="R126" s="243" t="s">
        <v>101</v>
      </c>
      <c r="S126" s="243" t="s">
        <v>831</v>
      </c>
      <c r="T126" s="76"/>
      <c r="U126" s="76"/>
      <c r="V126" s="76"/>
      <c r="W126" s="76"/>
    </row>
    <row r="127" spans="1:23" ht="22" customHeight="1" x14ac:dyDescent="0.35">
      <c r="A127" s="339"/>
      <c r="B127" s="336" t="s">
        <v>496</v>
      </c>
      <c r="C127" s="337"/>
      <c r="D127" s="180" t="s">
        <v>837</v>
      </c>
      <c r="E127" s="290" t="s">
        <v>966</v>
      </c>
      <c r="F127" s="244" t="s">
        <v>972</v>
      </c>
      <c r="G127" s="338"/>
      <c r="H127" s="297"/>
      <c r="I127" s="297"/>
      <c r="J127" s="341"/>
      <c r="K127" s="341"/>
      <c r="L127" s="341"/>
      <c r="M127" s="258">
        <v>1</v>
      </c>
      <c r="N127" s="287">
        <v>6</v>
      </c>
      <c r="O127" s="243">
        <v>500</v>
      </c>
      <c r="P127" s="295" t="str">
        <f t="shared" si="11"/>
        <v/>
      </c>
      <c r="Q127" s="243" t="s">
        <v>554</v>
      </c>
      <c r="R127" s="243" t="s">
        <v>101</v>
      </c>
      <c r="S127" s="243" t="s">
        <v>831</v>
      </c>
      <c r="T127" s="76"/>
      <c r="U127" s="76"/>
      <c r="V127" s="76"/>
      <c r="W127" s="76"/>
    </row>
    <row r="128" spans="1:23" ht="22" customHeight="1" x14ac:dyDescent="0.35">
      <c r="A128" s="339"/>
      <c r="B128" s="336" t="s">
        <v>496</v>
      </c>
      <c r="C128" s="337"/>
      <c r="D128" s="180" t="s">
        <v>840</v>
      </c>
      <c r="E128" s="290" t="s">
        <v>966</v>
      </c>
      <c r="F128" s="242" t="s">
        <v>894</v>
      </c>
      <c r="G128" s="338"/>
      <c r="H128" s="297"/>
      <c r="I128" s="297"/>
      <c r="J128" s="341"/>
      <c r="K128" s="341"/>
      <c r="L128" s="341"/>
      <c r="M128" s="258">
        <v>1</v>
      </c>
      <c r="N128" s="287">
        <v>7.95</v>
      </c>
      <c r="O128" s="243">
        <v>500</v>
      </c>
      <c r="P128" s="295" t="str">
        <f t="shared" si="11"/>
        <v/>
      </c>
      <c r="Q128" s="243" t="s">
        <v>554</v>
      </c>
      <c r="R128" s="243" t="s">
        <v>101</v>
      </c>
      <c r="S128" s="243" t="s">
        <v>831</v>
      </c>
      <c r="T128" s="76"/>
      <c r="U128" s="76"/>
      <c r="V128" s="76"/>
      <c r="W128" s="76"/>
    </row>
    <row r="129" spans="1:23" ht="22" customHeight="1" x14ac:dyDescent="0.35">
      <c r="A129" s="339"/>
      <c r="B129" s="336" t="s">
        <v>496</v>
      </c>
      <c r="C129" s="337"/>
      <c r="D129" s="180" t="s">
        <v>842</v>
      </c>
      <c r="E129" s="290" t="s">
        <v>966</v>
      </c>
      <c r="F129" s="242" t="s">
        <v>732</v>
      </c>
      <c r="G129" s="338"/>
      <c r="H129" s="297"/>
      <c r="I129" s="297"/>
      <c r="J129" s="341"/>
      <c r="K129" s="341"/>
      <c r="L129" s="341"/>
      <c r="M129" s="258">
        <v>1</v>
      </c>
      <c r="N129" s="287">
        <v>14.5</v>
      </c>
      <c r="O129" s="243">
        <v>500</v>
      </c>
      <c r="P129" s="295" t="str">
        <f t="shared" si="11"/>
        <v/>
      </c>
      <c r="Q129" s="243" t="s">
        <v>554</v>
      </c>
      <c r="R129" s="243" t="s">
        <v>101</v>
      </c>
      <c r="S129" s="243" t="s">
        <v>831</v>
      </c>
      <c r="T129" s="76"/>
      <c r="U129" s="76"/>
      <c r="V129" s="76"/>
      <c r="W129" s="76"/>
    </row>
    <row r="130" spans="1:23" ht="22" customHeight="1" x14ac:dyDescent="0.35">
      <c r="A130" s="339"/>
      <c r="B130" s="336" t="s">
        <v>496</v>
      </c>
      <c r="C130" s="337"/>
      <c r="D130" s="180" t="s">
        <v>844</v>
      </c>
      <c r="E130" s="290" t="s">
        <v>966</v>
      </c>
      <c r="F130" s="242" t="s">
        <v>973</v>
      </c>
      <c r="G130" s="338"/>
      <c r="H130" s="297"/>
      <c r="I130" s="297"/>
      <c r="J130" s="341"/>
      <c r="K130" s="341"/>
      <c r="L130" s="341"/>
      <c r="M130" s="258">
        <v>1</v>
      </c>
      <c r="N130" s="288">
        <v>7.35</v>
      </c>
      <c r="O130" s="243">
        <v>500</v>
      </c>
      <c r="P130" s="295" t="str">
        <f t="shared" si="11"/>
        <v/>
      </c>
      <c r="Q130" s="243" t="s">
        <v>554</v>
      </c>
      <c r="R130" s="243" t="s">
        <v>101</v>
      </c>
      <c r="S130" s="243" t="s">
        <v>831</v>
      </c>
      <c r="T130" s="76"/>
      <c r="U130" s="76"/>
      <c r="V130" s="76"/>
      <c r="W130" s="76"/>
    </row>
    <row r="131" spans="1:23" ht="22" customHeight="1" x14ac:dyDescent="0.35">
      <c r="A131" s="339"/>
      <c r="B131" s="336" t="s">
        <v>496</v>
      </c>
      <c r="C131" s="337"/>
      <c r="D131" s="180" t="s">
        <v>974</v>
      </c>
      <c r="E131" s="290" t="s">
        <v>966</v>
      </c>
      <c r="F131" s="242" t="s">
        <v>888</v>
      </c>
      <c r="G131" s="338"/>
      <c r="H131" s="297"/>
      <c r="I131" s="297"/>
      <c r="J131" s="341"/>
      <c r="K131" s="341"/>
      <c r="L131" s="341"/>
      <c r="M131" s="258">
        <v>1</v>
      </c>
      <c r="N131" s="288">
        <v>8.5</v>
      </c>
      <c r="O131" s="243">
        <v>500</v>
      </c>
      <c r="P131" s="295" t="str">
        <f t="shared" si="11"/>
        <v/>
      </c>
      <c r="Q131" s="243" t="s">
        <v>554</v>
      </c>
      <c r="R131" s="243" t="s">
        <v>101</v>
      </c>
      <c r="S131" s="243" t="s">
        <v>831</v>
      </c>
      <c r="T131" s="76"/>
      <c r="U131" s="76"/>
      <c r="V131" s="76"/>
      <c r="W131" s="76"/>
    </row>
    <row r="132" spans="1:23" ht="22" customHeight="1" x14ac:dyDescent="0.35">
      <c r="A132" s="339"/>
      <c r="B132" s="336" t="s">
        <v>496</v>
      </c>
      <c r="C132" s="337"/>
      <c r="D132" s="180" t="s">
        <v>896</v>
      </c>
      <c r="E132" s="290" t="s">
        <v>966</v>
      </c>
      <c r="F132" s="242" t="s">
        <v>975</v>
      </c>
      <c r="G132" s="338"/>
      <c r="H132" s="297"/>
      <c r="I132" s="297"/>
      <c r="J132" s="341"/>
      <c r="K132" s="341"/>
      <c r="L132" s="341"/>
      <c r="M132" s="258">
        <v>1</v>
      </c>
      <c r="N132" s="288">
        <v>9</v>
      </c>
      <c r="O132" s="243">
        <v>500</v>
      </c>
      <c r="P132" s="295" t="str">
        <f t="shared" si="11"/>
        <v/>
      </c>
      <c r="Q132" s="243" t="s">
        <v>554</v>
      </c>
      <c r="R132" s="243" t="s">
        <v>101</v>
      </c>
      <c r="S132" s="243" t="s">
        <v>831</v>
      </c>
      <c r="T132" s="76"/>
      <c r="U132" s="76"/>
      <c r="V132" s="76"/>
      <c r="W132" s="76"/>
    </row>
    <row r="133" spans="1:23" ht="22" customHeight="1" x14ac:dyDescent="0.35">
      <c r="A133" s="300"/>
      <c r="B133" s="296"/>
      <c r="C133" s="330"/>
      <c r="D133" s="296"/>
      <c r="E133" s="296"/>
      <c r="F133" s="296"/>
      <c r="G133" s="296"/>
      <c r="H133" s="297"/>
      <c r="I133" s="297"/>
      <c r="J133" s="296"/>
      <c r="K133" s="296"/>
      <c r="L133" s="296"/>
      <c r="M133" s="296"/>
      <c r="N133" s="273"/>
      <c r="O133" s="279"/>
      <c r="P133" s="280"/>
      <c r="Q133" s="274"/>
      <c r="R133" s="274"/>
      <c r="S133" s="274"/>
      <c r="T133" s="76"/>
      <c r="U133" s="76"/>
      <c r="V133" s="76"/>
      <c r="W133" s="76"/>
    </row>
    <row r="134" spans="1:23" ht="22" customHeight="1" x14ac:dyDescent="0.35">
      <c r="A134" s="339"/>
      <c r="B134" s="344" t="s">
        <v>976</v>
      </c>
      <c r="C134" s="345" t="s">
        <v>977</v>
      </c>
      <c r="D134" s="242" t="s">
        <v>978</v>
      </c>
      <c r="E134" s="290" t="s">
        <v>979</v>
      </c>
      <c r="F134" s="250" t="s">
        <v>932</v>
      </c>
      <c r="G134" s="344" t="s">
        <v>980</v>
      </c>
      <c r="H134" s="297"/>
      <c r="I134" s="297"/>
      <c r="J134" s="346">
        <v>35</v>
      </c>
      <c r="K134" s="346">
        <v>29.5</v>
      </c>
      <c r="L134" s="346">
        <v>42.5</v>
      </c>
      <c r="M134" s="260">
        <v>2</v>
      </c>
      <c r="N134" s="270">
        <v>5.45</v>
      </c>
      <c r="O134" s="242">
        <v>1000</v>
      </c>
      <c r="P134" s="295">
        <f t="shared" ref="P134:P142" si="12">IF(J134="","",J134*K134*L134/1000000/M134*O134)</f>
        <v>21.94</v>
      </c>
      <c r="Q134" s="243" t="s">
        <v>554</v>
      </c>
      <c r="R134" s="242" t="s">
        <v>101</v>
      </c>
      <c r="S134" s="242" t="s">
        <v>935</v>
      </c>
      <c r="T134" s="76"/>
      <c r="U134" s="76"/>
      <c r="V134" s="76"/>
      <c r="W134" s="76"/>
    </row>
    <row r="135" spans="1:23" ht="22" customHeight="1" x14ac:dyDescent="0.35">
      <c r="A135" s="339"/>
      <c r="B135" s="344" t="s">
        <v>976</v>
      </c>
      <c r="C135" s="345"/>
      <c r="D135" s="243" t="s">
        <v>832</v>
      </c>
      <c r="E135" s="290" t="s">
        <v>979</v>
      </c>
      <c r="F135" s="244" t="s">
        <v>981</v>
      </c>
      <c r="G135" s="344" t="s">
        <v>980</v>
      </c>
      <c r="H135" s="297"/>
      <c r="I135" s="297"/>
      <c r="J135" s="346"/>
      <c r="K135" s="346"/>
      <c r="L135" s="346"/>
      <c r="M135" s="258">
        <v>1</v>
      </c>
      <c r="N135" s="270">
        <v>3.25</v>
      </c>
      <c r="O135" s="243">
        <v>500</v>
      </c>
      <c r="P135" s="295" t="str">
        <f t="shared" si="12"/>
        <v/>
      </c>
      <c r="Q135" s="243" t="s">
        <v>554</v>
      </c>
      <c r="R135" s="242" t="s">
        <v>101</v>
      </c>
      <c r="S135" s="242" t="s">
        <v>935</v>
      </c>
      <c r="T135" s="76"/>
      <c r="U135" s="76"/>
      <c r="V135" s="76"/>
      <c r="W135" s="76"/>
    </row>
    <row r="136" spans="1:23" ht="22" customHeight="1" x14ac:dyDescent="0.35">
      <c r="A136" s="339"/>
      <c r="B136" s="344" t="s">
        <v>976</v>
      </c>
      <c r="C136" s="345"/>
      <c r="D136" s="243" t="s">
        <v>833</v>
      </c>
      <c r="E136" s="290" t="s">
        <v>979</v>
      </c>
      <c r="F136" s="244" t="s">
        <v>982</v>
      </c>
      <c r="G136" s="344" t="s">
        <v>980</v>
      </c>
      <c r="H136" s="297"/>
      <c r="I136" s="297"/>
      <c r="J136" s="346"/>
      <c r="K136" s="346"/>
      <c r="L136" s="346"/>
      <c r="M136" s="258">
        <v>1</v>
      </c>
      <c r="N136" s="270">
        <v>3.1</v>
      </c>
      <c r="O136" s="243">
        <v>500</v>
      </c>
      <c r="P136" s="295" t="str">
        <f t="shared" si="12"/>
        <v/>
      </c>
      <c r="Q136" s="243" t="s">
        <v>554</v>
      </c>
      <c r="R136" s="242" t="s">
        <v>101</v>
      </c>
      <c r="S136" s="242" t="s">
        <v>935</v>
      </c>
      <c r="T136" s="76"/>
      <c r="U136" s="76"/>
      <c r="V136" s="76"/>
      <c r="W136" s="76"/>
    </row>
    <row r="137" spans="1:23" ht="22" customHeight="1" x14ac:dyDescent="0.35">
      <c r="A137" s="339"/>
      <c r="B137" s="344" t="s">
        <v>976</v>
      </c>
      <c r="C137" s="345"/>
      <c r="D137" s="243" t="s">
        <v>834</v>
      </c>
      <c r="E137" s="290" t="s">
        <v>979</v>
      </c>
      <c r="F137" s="244" t="s">
        <v>983</v>
      </c>
      <c r="G137" s="344" t="s">
        <v>980</v>
      </c>
      <c r="H137" s="297"/>
      <c r="I137" s="297"/>
      <c r="J137" s="346"/>
      <c r="K137" s="346"/>
      <c r="L137" s="346"/>
      <c r="M137" s="258">
        <v>1</v>
      </c>
      <c r="N137" s="270">
        <v>3.1</v>
      </c>
      <c r="O137" s="243">
        <v>500</v>
      </c>
      <c r="P137" s="295" t="str">
        <f t="shared" si="12"/>
        <v/>
      </c>
      <c r="Q137" s="243" t="s">
        <v>554</v>
      </c>
      <c r="R137" s="242" t="s">
        <v>101</v>
      </c>
      <c r="S137" s="242" t="s">
        <v>935</v>
      </c>
      <c r="T137" s="76"/>
      <c r="U137" s="76"/>
      <c r="V137" s="76"/>
      <c r="W137" s="76"/>
    </row>
    <row r="138" spans="1:23" ht="22" customHeight="1" x14ac:dyDescent="0.35">
      <c r="A138" s="339"/>
      <c r="B138" s="344" t="s">
        <v>976</v>
      </c>
      <c r="C138" s="345"/>
      <c r="D138" s="243" t="s">
        <v>837</v>
      </c>
      <c r="E138" s="290" t="s">
        <v>979</v>
      </c>
      <c r="F138" s="244" t="s">
        <v>838</v>
      </c>
      <c r="G138" s="344" t="s">
        <v>980</v>
      </c>
      <c r="H138" s="297"/>
      <c r="I138" s="297"/>
      <c r="J138" s="346"/>
      <c r="K138" s="346"/>
      <c r="L138" s="346"/>
      <c r="M138" s="258">
        <v>1</v>
      </c>
      <c r="N138" s="270">
        <v>5.25</v>
      </c>
      <c r="O138" s="243">
        <v>500</v>
      </c>
      <c r="P138" s="295" t="str">
        <f t="shared" si="12"/>
        <v/>
      </c>
      <c r="Q138" s="243" t="s">
        <v>554</v>
      </c>
      <c r="R138" s="242" t="s">
        <v>101</v>
      </c>
      <c r="S138" s="242" t="s">
        <v>935</v>
      </c>
      <c r="T138" s="76"/>
      <c r="U138" s="76"/>
      <c r="V138" s="76"/>
      <c r="W138" s="76"/>
    </row>
    <row r="139" spans="1:23" ht="22" customHeight="1" x14ac:dyDescent="0.35">
      <c r="A139" s="339"/>
      <c r="B139" s="344" t="s">
        <v>976</v>
      </c>
      <c r="C139" s="345"/>
      <c r="D139" s="180" t="s">
        <v>835</v>
      </c>
      <c r="E139" s="290" t="s">
        <v>979</v>
      </c>
      <c r="F139" s="244" t="s">
        <v>984</v>
      </c>
      <c r="G139" s="344" t="s">
        <v>980</v>
      </c>
      <c r="H139" s="297"/>
      <c r="I139" s="297"/>
      <c r="J139" s="346"/>
      <c r="K139" s="346"/>
      <c r="L139" s="346"/>
      <c r="M139" s="258">
        <v>1</v>
      </c>
      <c r="N139" s="270">
        <v>4.8499999999999996</v>
      </c>
      <c r="O139" s="243">
        <v>500</v>
      </c>
      <c r="P139" s="295" t="str">
        <f t="shared" si="12"/>
        <v/>
      </c>
      <c r="Q139" s="243" t="s">
        <v>554</v>
      </c>
      <c r="R139" s="242" t="s">
        <v>101</v>
      </c>
      <c r="S139" s="242" t="s">
        <v>935</v>
      </c>
      <c r="T139" s="76"/>
      <c r="U139" s="76"/>
      <c r="V139" s="76"/>
      <c r="W139" s="76"/>
    </row>
    <row r="140" spans="1:23" ht="22" customHeight="1" x14ac:dyDescent="0.35">
      <c r="A140" s="339"/>
      <c r="B140" s="344" t="s">
        <v>976</v>
      </c>
      <c r="C140" s="345"/>
      <c r="D140" s="206" t="s">
        <v>1028</v>
      </c>
      <c r="E140" s="290" t="s">
        <v>979</v>
      </c>
      <c r="F140" s="244" t="s">
        <v>891</v>
      </c>
      <c r="G140" s="344" t="s">
        <v>980</v>
      </c>
      <c r="H140" s="297"/>
      <c r="I140" s="297"/>
      <c r="J140" s="346"/>
      <c r="K140" s="346"/>
      <c r="L140" s="346"/>
      <c r="M140" s="258">
        <v>1</v>
      </c>
      <c r="N140" s="270">
        <v>7.5</v>
      </c>
      <c r="O140" s="243">
        <v>500</v>
      </c>
      <c r="P140" s="295" t="str">
        <f t="shared" si="12"/>
        <v/>
      </c>
      <c r="Q140" s="243" t="s">
        <v>554</v>
      </c>
      <c r="R140" s="242" t="s">
        <v>101</v>
      </c>
      <c r="S140" s="242" t="s">
        <v>935</v>
      </c>
      <c r="T140" s="76"/>
      <c r="U140" s="76"/>
      <c r="V140" s="76"/>
      <c r="W140" s="76"/>
    </row>
    <row r="141" spans="1:23" ht="22" customHeight="1" x14ac:dyDescent="0.35">
      <c r="A141" s="339"/>
      <c r="B141" s="344" t="s">
        <v>976</v>
      </c>
      <c r="C141" s="345"/>
      <c r="D141" s="180" t="s">
        <v>840</v>
      </c>
      <c r="E141" s="290" t="s">
        <v>979</v>
      </c>
      <c r="F141" s="244" t="s">
        <v>841</v>
      </c>
      <c r="G141" s="344" t="s">
        <v>980</v>
      </c>
      <c r="H141" s="297"/>
      <c r="I141" s="297"/>
      <c r="J141" s="346"/>
      <c r="K141" s="346"/>
      <c r="L141" s="346"/>
      <c r="M141" s="258">
        <v>1</v>
      </c>
      <c r="N141" s="270">
        <v>7.5</v>
      </c>
      <c r="O141" s="243">
        <v>500</v>
      </c>
      <c r="P141" s="295" t="str">
        <f t="shared" si="12"/>
        <v/>
      </c>
      <c r="Q141" s="243" t="s">
        <v>554</v>
      </c>
      <c r="R141" s="242" t="s">
        <v>101</v>
      </c>
      <c r="S141" s="242" t="s">
        <v>935</v>
      </c>
      <c r="T141" s="76"/>
      <c r="U141" s="76"/>
      <c r="V141" s="76"/>
      <c r="W141" s="76"/>
    </row>
    <row r="142" spans="1:23" ht="22" customHeight="1" x14ac:dyDescent="0.35">
      <c r="A142" s="339"/>
      <c r="B142" s="344" t="s">
        <v>976</v>
      </c>
      <c r="C142" s="345"/>
      <c r="D142" s="243" t="s">
        <v>842</v>
      </c>
      <c r="E142" s="290" t="s">
        <v>979</v>
      </c>
      <c r="F142" s="244" t="s">
        <v>732</v>
      </c>
      <c r="G142" s="344" t="s">
        <v>980</v>
      </c>
      <c r="H142" s="297"/>
      <c r="I142" s="297"/>
      <c r="J142" s="346"/>
      <c r="K142" s="346"/>
      <c r="L142" s="346"/>
      <c r="M142" s="258">
        <v>1</v>
      </c>
      <c r="N142" s="270">
        <v>12.5</v>
      </c>
      <c r="O142" s="243">
        <v>500</v>
      </c>
      <c r="P142" s="295" t="str">
        <f t="shared" si="12"/>
        <v/>
      </c>
      <c r="Q142" s="243" t="s">
        <v>554</v>
      </c>
      <c r="R142" s="242" t="s">
        <v>101</v>
      </c>
      <c r="S142" s="242" t="s">
        <v>935</v>
      </c>
      <c r="T142" s="76"/>
      <c r="U142" s="76"/>
      <c r="V142" s="76"/>
      <c r="W142" s="76"/>
    </row>
    <row r="143" spans="1:23" ht="22" customHeight="1" x14ac:dyDescent="0.35">
      <c r="A143" s="76"/>
      <c r="B143" s="76"/>
      <c r="C143" s="76"/>
      <c r="D143" s="76"/>
      <c r="E143" s="76"/>
      <c r="F143" s="76"/>
      <c r="G143" s="76"/>
      <c r="H143" s="76"/>
      <c r="I143" s="76"/>
      <c r="J143" s="292"/>
      <c r="K143" s="292"/>
      <c r="L143" s="292"/>
      <c r="M143" s="293"/>
      <c r="N143" s="275"/>
      <c r="O143" s="281"/>
      <c r="P143" s="303"/>
      <c r="Q143" s="303"/>
      <c r="R143" s="303"/>
      <c r="S143" s="303"/>
      <c r="T143" s="76"/>
      <c r="U143" s="76"/>
      <c r="V143" s="76"/>
      <c r="W143" s="76"/>
    </row>
    <row r="144" spans="1:23" x14ac:dyDescent="0.35">
      <c r="A144" s="76"/>
      <c r="B144" s="76"/>
      <c r="C144" s="76"/>
      <c r="D144" s="76"/>
      <c r="E144" s="76"/>
      <c r="F144" s="76"/>
      <c r="G144" s="76"/>
      <c r="H144" s="76"/>
      <c r="I144" s="76"/>
      <c r="J144" s="292"/>
      <c r="K144" s="292"/>
      <c r="L144" s="292"/>
      <c r="M144" s="293"/>
      <c r="O144" s="76"/>
      <c r="P144" s="76"/>
      <c r="Q144" s="76"/>
      <c r="R144" s="76"/>
      <c r="S144" s="76"/>
      <c r="T144" s="76"/>
      <c r="U144" s="76"/>
      <c r="V144" s="76"/>
      <c r="W144" s="76"/>
    </row>
    <row r="145" spans="1:23" x14ac:dyDescent="0.35">
      <c r="A145" s="76"/>
      <c r="B145" s="76"/>
      <c r="C145" s="76"/>
      <c r="D145" s="76"/>
      <c r="E145" s="76"/>
      <c r="F145" s="76"/>
      <c r="G145" s="76"/>
      <c r="H145" s="76"/>
      <c r="I145" s="76"/>
      <c r="J145" s="292"/>
      <c r="K145" s="292"/>
      <c r="L145" s="292"/>
      <c r="M145" s="293"/>
      <c r="O145" s="114"/>
      <c r="P145" s="76"/>
      <c r="Q145" s="76"/>
      <c r="R145" s="76"/>
      <c r="S145" s="76"/>
      <c r="T145" s="76"/>
      <c r="U145" s="76"/>
      <c r="V145" s="76"/>
      <c r="W145" s="76"/>
    </row>
    <row r="146" spans="1:23" x14ac:dyDescent="0.35">
      <c r="A146" s="226" t="s">
        <v>667</v>
      </c>
      <c r="B146" s="227" t="s">
        <v>985</v>
      </c>
      <c r="C146" s="226"/>
      <c r="D146" s="226"/>
      <c r="E146" s="226" t="s">
        <v>719</v>
      </c>
      <c r="F146" s="225"/>
      <c r="G146" s="76"/>
      <c r="H146" s="76"/>
      <c r="I146" s="76"/>
      <c r="J146" s="292"/>
      <c r="K146" s="292"/>
      <c r="L146" s="292"/>
      <c r="M146" s="293"/>
      <c r="O146" s="76"/>
      <c r="P146" s="76"/>
      <c r="Q146" s="76"/>
      <c r="R146" s="76"/>
      <c r="S146" s="76"/>
      <c r="T146" s="76"/>
      <c r="U146" s="76"/>
      <c r="V146" s="76"/>
      <c r="W146" s="76"/>
    </row>
    <row r="147" spans="1:23" x14ac:dyDescent="0.35">
      <c r="A147" s="232" t="s">
        <v>986</v>
      </c>
      <c r="B147" s="233">
        <v>3.34</v>
      </c>
      <c r="C147" s="233">
        <f>SUM(B147:B149)</f>
        <v>17.989999999999998</v>
      </c>
      <c r="D147" s="233"/>
      <c r="E147" s="234" t="s">
        <v>765</v>
      </c>
      <c r="F147" s="235" t="s">
        <v>987</v>
      </c>
      <c r="G147" s="76"/>
      <c r="H147" s="76"/>
      <c r="I147" s="76"/>
      <c r="J147" s="292"/>
      <c r="K147" s="292"/>
      <c r="L147" s="292"/>
      <c r="M147" s="293"/>
      <c r="O147" s="76"/>
      <c r="P147" s="76"/>
      <c r="Q147" s="76"/>
      <c r="R147" s="76"/>
      <c r="S147" s="76"/>
      <c r="T147" s="76"/>
      <c r="U147" s="76"/>
      <c r="V147" s="76"/>
      <c r="W147" s="76"/>
    </row>
    <row r="148" spans="1:23" x14ac:dyDescent="0.35">
      <c r="A148" s="232" t="s">
        <v>988</v>
      </c>
      <c r="B148" s="233">
        <v>3.66</v>
      </c>
      <c r="C148" s="233"/>
      <c r="D148" s="233"/>
      <c r="E148" s="234" t="s">
        <v>765</v>
      </c>
      <c r="F148" s="235" t="s">
        <v>987</v>
      </c>
      <c r="G148" s="76"/>
      <c r="H148" s="76"/>
      <c r="I148" s="76"/>
      <c r="J148" s="292"/>
      <c r="K148" s="292"/>
      <c r="L148" s="292"/>
      <c r="M148" s="293"/>
      <c r="O148" s="76"/>
      <c r="P148" s="76"/>
      <c r="Q148" s="76"/>
      <c r="R148" s="76"/>
      <c r="S148" s="76"/>
      <c r="T148" s="76"/>
      <c r="U148" s="76"/>
      <c r="V148" s="76"/>
      <c r="W148" s="76"/>
    </row>
    <row r="149" spans="1:23" x14ac:dyDescent="0.35">
      <c r="A149" s="234" t="s">
        <v>769</v>
      </c>
      <c r="B149" s="233">
        <v>10.99</v>
      </c>
      <c r="C149" s="233"/>
      <c r="D149" s="233"/>
      <c r="E149" s="234" t="s">
        <v>765</v>
      </c>
      <c r="F149" s="235" t="s">
        <v>987</v>
      </c>
      <c r="G149" s="76"/>
      <c r="H149" s="76"/>
      <c r="I149" s="76"/>
      <c r="J149" s="292"/>
      <c r="K149" s="292"/>
      <c r="L149" s="292"/>
      <c r="M149" s="293"/>
      <c r="O149" s="76"/>
      <c r="P149" s="76"/>
      <c r="Q149" s="76"/>
      <c r="R149" s="76"/>
      <c r="S149" s="76"/>
      <c r="T149" s="76"/>
      <c r="U149" s="76"/>
      <c r="V149" s="76"/>
      <c r="W149" s="76"/>
    </row>
    <row r="150" spans="1:23" x14ac:dyDescent="0.35">
      <c r="A150" s="236"/>
      <c r="B150" s="225"/>
      <c r="C150" s="225"/>
      <c r="D150" s="225"/>
      <c r="E150" s="237"/>
      <c r="F150" s="225"/>
    </row>
    <row r="151" spans="1:23" x14ac:dyDescent="0.35">
      <c r="A151" s="238" t="s">
        <v>846</v>
      </c>
      <c r="B151" s="239">
        <v>24.8</v>
      </c>
      <c r="C151" s="349">
        <f>SUM(B151:B152)</f>
        <v>60.44</v>
      </c>
      <c r="D151" s="350" t="s">
        <v>989</v>
      </c>
      <c r="E151" s="238" t="s">
        <v>853</v>
      </c>
      <c r="F151" s="225"/>
    </row>
    <row r="152" spans="1:23" x14ac:dyDescent="0.35">
      <c r="A152" s="238" t="s">
        <v>912</v>
      </c>
      <c r="B152" s="239">
        <v>35.64</v>
      </c>
      <c r="C152" s="349"/>
      <c r="D152" s="349"/>
      <c r="E152" s="238" t="s">
        <v>853</v>
      </c>
      <c r="F152" s="225"/>
    </row>
    <row r="153" spans="1:23" x14ac:dyDescent="0.35">
      <c r="A153" s="236"/>
      <c r="B153" s="225"/>
      <c r="C153" s="225"/>
      <c r="D153" s="225"/>
      <c r="E153" s="237"/>
      <c r="F153" s="225"/>
    </row>
    <row r="154" spans="1:23" x14ac:dyDescent="0.35">
      <c r="A154" s="238" t="s">
        <v>929</v>
      </c>
      <c r="B154" s="239">
        <v>27.41</v>
      </c>
      <c r="C154" s="349">
        <f>SUM(B154:B157)</f>
        <v>69.02</v>
      </c>
      <c r="D154" s="351" t="s">
        <v>990</v>
      </c>
      <c r="E154" s="238" t="s">
        <v>935</v>
      </c>
      <c r="F154" s="225"/>
    </row>
    <row r="155" spans="1:23" x14ac:dyDescent="0.35">
      <c r="A155" s="238" t="s">
        <v>940</v>
      </c>
      <c r="B155" s="239">
        <v>13.25</v>
      </c>
      <c r="C155" s="349"/>
      <c r="D155" s="351"/>
      <c r="E155" s="238" t="s">
        <v>935</v>
      </c>
      <c r="F155" s="225"/>
    </row>
    <row r="156" spans="1:23" x14ac:dyDescent="0.35">
      <c r="A156" s="238" t="s">
        <v>945</v>
      </c>
      <c r="B156" s="239">
        <v>19.45</v>
      </c>
      <c r="C156" s="349"/>
      <c r="D156" s="351"/>
      <c r="E156" s="238" t="s">
        <v>935</v>
      </c>
      <c r="F156" s="225"/>
    </row>
    <row r="157" spans="1:23" x14ac:dyDescent="0.35">
      <c r="A157" s="238" t="s">
        <v>788</v>
      </c>
      <c r="B157" s="239">
        <v>8.91</v>
      </c>
      <c r="C157" s="349"/>
      <c r="D157" s="351"/>
      <c r="E157" s="238" t="s">
        <v>795</v>
      </c>
      <c r="F157" s="225"/>
    </row>
    <row r="158" spans="1:23" x14ac:dyDescent="0.35">
      <c r="A158" s="236"/>
      <c r="B158" s="225"/>
      <c r="C158" s="225"/>
      <c r="D158" s="225"/>
      <c r="E158" s="237"/>
      <c r="F158" s="225"/>
    </row>
    <row r="159" spans="1:23" x14ac:dyDescent="0.35">
      <c r="A159" s="240" t="s">
        <v>977</v>
      </c>
      <c r="B159" s="239">
        <v>21.94</v>
      </c>
      <c r="C159" s="349">
        <f>SUM(B159:B161)</f>
        <v>61.81</v>
      </c>
      <c r="D159" s="350" t="s">
        <v>989</v>
      </c>
      <c r="E159" s="238" t="s">
        <v>935</v>
      </c>
      <c r="F159" s="225"/>
    </row>
    <row r="160" spans="1:23" x14ac:dyDescent="0.35">
      <c r="A160" s="238" t="s">
        <v>899</v>
      </c>
      <c r="B160" s="239">
        <v>24.97</v>
      </c>
      <c r="C160" s="349"/>
      <c r="D160" s="349"/>
      <c r="E160" s="238" t="s">
        <v>877</v>
      </c>
      <c r="F160" s="225"/>
    </row>
    <row r="161" spans="1:6" x14ac:dyDescent="0.35">
      <c r="A161" s="238" t="s">
        <v>808</v>
      </c>
      <c r="B161" s="239">
        <v>14.9</v>
      </c>
      <c r="C161" s="349"/>
      <c r="D161" s="349"/>
      <c r="E161" s="238" t="s">
        <v>765</v>
      </c>
      <c r="F161" s="225"/>
    </row>
    <row r="162" spans="1:6" x14ac:dyDescent="0.35">
      <c r="A162" s="236"/>
      <c r="B162" s="225"/>
      <c r="C162" s="225"/>
      <c r="D162" s="225"/>
      <c r="E162" s="237"/>
      <c r="F162" s="225"/>
    </row>
    <row r="163" spans="1:6" x14ac:dyDescent="0.35">
      <c r="A163" s="238" t="s">
        <v>825</v>
      </c>
      <c r="B163" s="239">
        <v>23.39</v>
      </c>
      <c r="C163" s="349">
        <f>SUM(B163:B164)</f>
        <v>57.1</v>
      </c>
      <c r="D163" s="350" t="s">
        <v>989</v>
      </c>
      <c r="E163" s="238" t="s">
        <v>831</v>
      </c>
      <c r="F163" s="225"/>
    </row>
    <row r="164" spans="1:6" x14ac:dyDescent="0.35">
      <c r="A164" s="238" t="s">
        <v>302</v>
      </c>
      <c r="B164" s="239">
        <v>33.71</v>
      </c>
      <c r="C164" s="349"/>
      <c r="D164" s="349"/>
      <c r="E164" s="238" t="s">
        <v>831</v>
      </c>
      <c r="F164" s="225"/>
    </row>
    <row r="165" spans="1:6" x14ac:dyDescent="0.35">
      <c r="A165" s="236"/>
      <c r="B165" s="225"/>
      <c r="C165" s="225"/>
      <c r="D165" s="225"/>
      <c r="E165" s="237"/>
      <c r="F165" s="225"/>
    </row>
    <row r="166" spans="1:6" x14ac:dyDescent="0.35">
      <c r="A166" s="238" t="s">
        <v>870</v>
      </c>
      <c r="B166" s="239">
        <v>34.200000000000003</v>
      </c>
      <c r="C166" s="349">
        <f>SUM(B166:B167)</f>
        <v>62.64</v>
      </c>
      <c r="D166" s="350" t="s">
        <v>989</v>
      </c>
      <c r="E166" s="238" t="s">
        <v>877</v>
      </c>
      <c r="F166" s="225"/>
    </row>
    <row r="167" spans="1:6" x14ac:dyDescent="0.35">
      <c r="A167" s="238" t="s">
        <v>956</v>
      </c>
      <c r="B167" s="239">
        <v>28.44</v>
      </c>
      <c r="C167" s="349"/>
      <c r="D167" s="349"/>
      <c r="E167" s="238" t="s">
        <v>877</v>
      </c>
      <c r="F167" s="225"/>
    </row>
  </sheetData>
  <sheetProtection insertRows="0" deleteRows="0" sort="0"/>
  <protectedRanges>
    <protectedRange sqref="I16:I142 I9 P7:P142 N72:N82 N58:N63 N90:N91 N93:N122 N133:N142 A7:A142 A143:N145 A168:N275 G146:N167" name="Range1"/>
    <protectedRange sqref="D81:D82" name="Range1_1_2"/>
    <protectedRange sqref="F44:F52 F73:F82" name="Range1_2_4"/>
    <protectedRange sqref="F19:F24 E18:E24 B19:D24 B17:F17" name="Range1_12"/>
    <protectedRange sqref="F15:F16" name="Range1_1_3"/>
    <protectedRange sqref="F13" name="Range1_5_1"/>
    <protectedRange sqref="G83:G88 G90:G93" name="Range1_8_3"/>
    <protectedRange sqref="G44:G52 G73:G82" name="Range1_11_2"/>
    <protectedRange sqref="G17 G19:G24" name="Range1_12_2"/>
    <protectedRange sqref="J44:L50 J75:L82 J52:L52 J73:L73" name="Range1_11_4"/>
    <protectedRange sqref="J22:L24" name="Range1_12_4"/>
    <protectedRange sqref="J17:L17 J19:L21" name="Range1_2_5_1"/>
    <protectedRange sqref="J31:L32" name="Range1_14_2"/>
    <protectedRange sqref="J8:L8" name="Range1_4_4_1"/>
    <protectedRange sqref="O37:O39" name="Range1_19"/>
    <protectedRange sqref="O33:O36" name="Range1_6_1"/>
    <protectedRange sqref="O87:O93" name="Range1_8_6"/>
    <protectedRange sqref="O83:O86" name="Range1_6_1_1"/>
    <protectedRange sqref="O78:O82 O48:O52" name="Range1_11_5"/>
    <protectedRange sqref="O44:O47 O73:O77" name="Range1_6_2"/>
    <protectedRange sqref="O17 O19:O24" name="Range1_6_3"/>
    <protectedRange sqref="R44:S44" name="Range1_11_6"/>
    <protectedRange sqref="N15" name="Range1_24"/>
    <protectedRange sqref="N38" name="Range1_1"/>
    <protectedRange sqref="N40" name="Range1_2"/>
    <protectedRange sqref="N41" name="Range1_4"/>
    <protectedRange sqref="N42" name="Range1_5"/>
    <protectedRange sqref="N64" name="Range1_6"/>
    <protectedRange sqref="N65:N66" name="Range1_8"/>
    <protectedRange sqref="N67" name="Range1_9"/>
    <protectedRange sqref="N68" name="Range1_10"/>
    <protectedRange sqref="N69" name="Range1_11"/>
    <protectedRange sqref="N70" name="Range1_13"/>
    <protectedRange sqref="N123:N132" name="Range1_14"/>
    <protectedRange sqref="I7:I8" name="Range1_15"/>
    <protectedRange sqref="H7:H8" name="Range1_11_1_1_1_1_1_1_2"/>
    <protectedRange sqref="I10:I15" name="Range1_16"/>
    <protectedRange sqref="H10:H15" name="Range1_11_1_1_1_1_1_1_2_1"/>
    <protectedRange sqref="A149" name="Range1_13_1"/>
    <protectedRange sqref="A161:A162" name="Range1_12_1_1"/>
    <protectedRange sqref="A151" name="Range1_16_1"/>
    <protectedRange sqref="A152:A153" name="Range1_11_1"/>
    <protectedRange sqref="E152:E153" name="Range1_11_2_1"/>
    <protectedRange sqref="A156" name="Range1_11_1_1"/>
    <protectedRange sqref="A159" name="Range1_8_1"/>
    <protectedRange sqref="A160" name="Range1_15_1"/>
  </protectedRanges>
  <mergeCells count="113">
    <mergeCell ref="C163:C164"/>
    <mergeCell ref="D163:D164"/>
    <mergeCell ref="C166:C167"/>
    <mergeCell ref="D166:D167"/>
    <mergeCell ref="C151:C152"/>
    <mergeCell ref="D151:D152"/>
    <mergeCell ref="C154:C157"/>
    <mergeCell ref="D154:D157"/>
    <mergeCell ref="C159:C161"/>
    <mergeCell ref="D159:D161"/>
    <mergeCell ref="J134:J142"/>
    <mergeCell ref="K134:K142"/>
    <mergeCell ref="L134:L142"/>
    <mergeCell ref="A1:G1"/>
    <mergeCell ref="L123:L132"/>
    <mergeCell ref="A134:A142"/>
    <mergeCell ref="B134:B142"/>
    <mergeCell ref="C134:C142"/>
    <mergeCell ref="G134:G142"/>
    <mergeCell ref="L112:L121"/>
    <mergeCell ref="A123:A132"/>
    <mergeCell ref="B123:B132"/>
    <mergeCell ref="C123:C132"/>
    <mergeCell ref="G123:G132"/>
    <mergeCell ref="J123:J132"/>
    <mergeCell ref="K123:K132"/>
    <mergeCell ref="L103:L110"/>
    <mergeCell ref="A112:A121"/>
    <mergeCell ref="B112:B121"/>
    <mergeCell ref="C112:C121"/>
    <mergeCell ref="G112:G121"/>
    <mergeCell ref="J112:J121"/>
    <mergeCell ref="K112:K121"/>
    <mergeCell ref="L94:L101"/>
    <mergeCell ref="A103:A110"/>
    <mergeCell ref="B103:B110"/>
    <mergeCell ref="C103:C110"/>
    <mergeCell ref="G103:G110"/>
    <mergeCell ref="J103:J110"/>
    <mergeCell ref="K103:K110"/>
    <mergeCell ref="L83:L92"/>
    <mergeCell ref="A94:A101"/>
    <mergeCell ref="B94:B101"/>
    <mergeCell ref="C94:C101"/>
    <mergeCell ref="G94:G101"/>
    <mergeCell ref="J94:J101"/>
    <mergeCell ref="K94:K101"/>
    <mergeCell ref="L73:L81"/>
    <mergeCell ref="A83:A92"/>
    <mergeCell ref="B83:B92"/>
    <mergeCell ref="C83:C92"/>
    <mergeCell ref="G83:G92"/>
    <mergeCell ref="J83:J92"/>
    <mergeCell ref="K83:K92"/>
    <mergeCell ref="L64:L71"/>
    <mergeCell ref="A73:A81"/>
    <mergeCell ref="B73:B81"/>
    <mergeCell ref="C73:C81"/>
    <mergeCell ref="G73:G81"/>
    <mergeCell ref="J73:J81"/>
    <mergeCell ref="K73:K81"/>
    <mergeCell ref="L53:L62"/>
    <mergeCell ref="A64:A71"/>
    <mergeCell ref="B64:B71"/>
    <mergeCell ref="C64:C71"/>
    <mergeCell ref="G64:G71"/>
    <mergeCell ref="J64:J71"/>
    <mergeCell ref="K64:K71"/>
    <mergeCell ref="L44:L51"/>
    <mergeCell ref="A53:A62"/>
    <mergeCell ref="B53:B62"/>
    <mergeCell ref="C53:C62"/>
    <mergeCell ref="G53:G62"/>
    <mergeCell ref="J53:J62"/>
    <mergeCell ref="K53:K62"/>
    <mergeCell ref="L33:L42"/>
    <mergeCell ref="A44:A51"/>
    <mergeCell ref="B44:B51"/>
    <mergeCell ref="C44:C51"/>
    <mergeCell ref="G44:G51"/>
    <mergeCell ref="J44:J51"/>
    <mergeCell ref="K44:K51"/>
    <mergeCell ref="L25:L31"/>
    <mergeCell ref="A33:A42"/>
    <mergeCell ref="B33:B42"/>
    <mergeCell ref="C33:C42"/>
    <mergeCell ref="G33:G42"/>
    <mergeCell ref="J33:J42"/>
    <mergeCell ref="K33:K42"/>
    <mergeCell ref="A7:A8"/>
    <mergeCell ref="B7:B8"/>
    <mergeCell ref="C7:C8"/>
    <mergeCell ref="G7:G8"/>
    <mergeCell ref="K17:K23"/>
    <mergeCell ref="L17:L23"/>
    <mergeCell ref="A25:A31"/>
    <mergeCell ref="B25:B31"/>
    <mergeCell ref="C25:C31"/>
    <mergeCell ref="G25:G31"/>
    <mergeCell ref="J25:J31"/>
    <mergeCell ref="K25:K31"/>
    <mergeCell ref="K10:K15"/>
    <mergeCell ref="L10:L15"/>
    <mergeCell ref="A17:A23"/>
    <mergeCell ref="B17:B23"/>
    <mergeCell ref="C17:C23"/>
    <mergeCell ref="G17:G23"/>
    <mergeCell ref="J17:J23"/>
    <mergeCell ref="A10:A15"/>
    <mergeCell ref="B10:B15"/>
    <mergeCell ref="C10:C15"/>
    <mergeCell ref="G10:G15"/>
    <mergeCell ref="J10:J15"/>
  </mergeCells>
  <phoneticPr fontId="48" type="noConversion"/>
  <dataValidations count="1">
    <dataValidation type="list" allowBlank="1" showInputMessage="1" showErrorMessage="1" sqref="Q52:S52 B52" xr:uid="{B2C693FB-C973-479D-A5DF-380AE601A6EB}">
      <formula1>#REF!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K28"/>
  <sheetViews>
    <sheetView tabSelected="1" topLeftCell="AN11" zoomScale="71" zoomScaleNormal="71" workbookViewId="0">
      <selection activeCell="BF27" sqref="BF27"/>
    </sheetView>
  </sheetViews>
  <sheetFormatPr defaultColWidth="9.1796875" defaultRowHeight="14.5" x14ac:dyDescent="0.35"/>
  <cols>
    <col min="1" max="1" width="10.1796875" style="75" customWidth="1"/>
    <col min="2" max="2" width="36.453125" style="72" customWidth="1"/>
    <col min="3" max="3" width="8.453125" style="72" customWidth="1"/>
    <col min="4" max="4" width="10.453125" style="72" customWidth="1"/>
    <col min="5" max="5" width="24.453125" style="72" customWidth="1"/>
    <col min="6" max="6" width="17.453125" style="72" customWidth="1"/>
    <col min="7" max="7" width="10" style="72" customWidth="1"/>
    <col min="8" max="8" width="37.81640625" style="72" customWidth="1"/>
    <col min="9" max="9" width="26.1796875" style="72" customWidth="1"/>
    <col min="10" max="10" width="30.7265625" style="72" customWidth="1"/>
    <col min="11" max="11" width="11" style="121" customWidth="1"/>
    <col min="12" max="12" width="18.453125" style="72" customWidth="1"/>
    <col min="13" max="13" width="8.81640625" style="72" customWidth="1"/>
    <col min="14" max="15" width="8.1796875" style="72" customWidth="1"/>
    <col min="16" max="16" width="12.1796875" style="72" customWidth="1"/>
    <col min="17" max="17" width="19.7265625" style="72" customWidth="1"/>
    <col min="18" max="18" width="8.81640625" style="72" customWidth="1"/>
    <col min="19" max="19" width="10.26953125" style="77" customWidth="1"/>
    <col min="20" max="21" width="10.26953125" style="72" customWidth="1"/>
    <col min="22" max="27" width="10.26953125" style="117" customWidth="1"/>
    <col min="28" max="28" width="10.26953125" style="78" customWidth="1"/>
    <col min="29" max="29" width="10.26953125" style="79" customWidth="1"/>
    <col min="30" max="30" width="10.26953125" style="120" customWidth="1"/>
    <col min="31" max="31" width="10.26953125" style="78" customWidth="1"/>
    <col min="32" max="32" width="10.26953125" style="79" customWidth="1"/>
    <col min="33" max="33" width="10.26953125" style="72" customWidth="1"/>
    <col min="34" max="34" width="10.26953125" style="77" customWidth="1"/>
    <col min="35" max="36" width="10.26953125" style="72" customWidth="1"/>
    <col min="37" max="37" width="10.26953125" style="80" customWidth="1"/>
    <col min="38" max="39" width="10.26953125" style="77" customWidth="1"/>
    <col min="40" max="40" width="10.26953125" style="80" customWidth="1"/>
    <col min="41" max="41" width="10.26953125" style="77" customWidth="1"/>
    <col min="42" max="42" width="10.26953125" style="80" customWidth="1"/>
    <col min="43" max="44" width="10.26953125" style="77" customWidth="1"/>
    <col min="45" max="45" width="10.26953125" style="80" customWidth="1"/>
    <col min="46" max="48" width="10.26953125" style="77" customWidth="1"/>
    <col min="49" max="49" width="8.81640625" style="77" customWidth="1"/>
    <col min="50" max="50" width="12.1796875" style="271" customWidth="1"/>
    <col min="51" max="51" width="9.1796875" style="72" hidden="1" customWidth="1"/>
    <col min="52" max="52" width="0" style="72" hidden="1" customWidth="1"/>
    <col min="53" max="53" width="10.1796875" style="77" hidden="1" customWidth="1"/>
    <col min="54" max="54" width="9.1796875" style="72"/>
    <col min="55" max="56" width="13.54296875" style="77" customWidth="1"/>
    <col min="57" max="57" width="11.81640625" style="77" hidden="1" customWidth="1"/>
    <col min="58" max="16384" width="9.1796875" style="72"/>
  </cols>
  <sheetData>
    <row r="1" spans="1:63" ht="68.150000000000006" customHeight="1" x14ac:dyDescent="0.35">
      <c r="A1" s="82" t="s">
        <v>663</v>
      </c>
      <c r="B1" s="82" t="s">
        <v>664</v>
      </c>
      <c r="C1" s="83" t="s">
        <v>665</v>
      </c>
      <c r="D1" s="84" t="s">
        <v>3</v>
      </c>
      <c r="E1" s="84" t="s">
        <v>20</v>
      </c>
      <c r="F1" s="85" t="s">
        <v>666</v>
      </c>
      <c r="G1" s="83" t="s">
        <v>667</v>
      </c>
      <c r="H1" s="86" t="s">
        <v>668</v>
      </c>
      <c r="I1" s="87" t="s">
        <v>669</v>
      </c>
      <c r="J1" s="86" t="s">
        <v>670</v>
      </c>
      <c r="K1" s="87" t="s">
        <v>746</v>
      </c>
      <c r="L1" s="86" t="s">
        <v>671</v>
      </c>
      <c r="M1" s="86" t="s">
        <v>672</v>
      </c>
      <c r="N1" s="83" t="s">
        <v>673</v>
      </c>
      <c r="O1" s="83" t="s">
        <v>751</v>
      </c>
      <c r="P1" s="83" t="s">
        <v>674</v>
      </c>
      <c r="Q1" s="83" t="s">
        <v>675</v>
      </c>
      <c r="R1" s="87" t="s">
        <v>676</v>
      </c>
      <c r="S1" s="262" t="s">
        <v>710</v>
      </c>
      <c r="T1" s="88" t="s">
        <v>4</v>
      </c>
      <c r="U1" s="82" t="s">
        <v>701</v>
      </c>
      <c r="V1" s="116" t="s">
        <v>702</v>
      </c>
      <c r="W1" s="116" t="s">
        <v>703</v>
      </c>
      <c r="X1" s="116" t="s">
        <v>704</v>
      </c>
      <c r="Y1" s="116" t="s">
        <v>677</v>
      </c>
      <c r="Z1" s="116" t="s">
        <v>678</v>
      </c>
      <c r="AA1" s="116" t="s">
        <v>679</v>
      </c>
      <c r="AB1" s="89" t="s">
        <v>680</v>
      </c>
      <c r="AC1" s="90" t="s">
        <v>681</v>
      </c>
      <c r="AD1" s="118" t="s">
        <v>682</v>
      </c>
      <c r="AE1" s="112" t="s">
        <v>708</v>
      </c>
      <c r="AF1" s="92" t="s">
        <v>683</v>
      </c>
      <c r="AG1" s="82" t="s">
        <v>684</v>
      </c>
      <c r="AH1" s="93" t="s">
        <v>685</v>
      </c>
      <c r="AI1" s="82" t="s">
        <v>686</v>
      </c>
      <c r="AJ1" s="82"/>
      <c r="AK1" s="94" t="s">
        <v>991</v>
      </c>
      <c r="AL1" s="95" t="s">
        <v>687</v>
      </c>
      <c r="AM1" s="93" t="s">
        <v>688</v>
      </c>
      <c r="AN1" s="94" t="s">
        <v>689</v>
      </c>
      <c r="AO1" s="93" t="s">
        <v>690</v>
      </c>
      <c r="AP1" s="94" t="s">
        <v>712</v>
      </c>
      <c r="AQ1" s="93" t="s">
        <v>713</v>
      </c>
      <c r="AR1" s="96" t="s">
        <v>714</v>
      </c>
      <c r="AS1" s="94" t="s">
        <v>715</v>
      </c>
      <c r="AT1" s="93" t="s">
        <v>716</v>
      </c>
      <c r="AU1" s="93" t="s">
        <v>691</v>
      </c>
      <c r="AV1" s="97" t="s">
        <v>692</v>
      </c>
      <c r="AW1" s="98" t="s">
        <v>693</v>
      </c>
      <c r="AX1" s="268" t="s">
        <v>711</v>
      </c>
      <c r="AY1" s="99" t="s">
        <v>694</v>
      </c>
      <c r="AZ1" s="98" t="s">
        <v>695</v>
      </c>
      <c r="BA1" s="263" t="s">
        <v>750</v>
      </c>
      <c r="BB1" s="82" t="s">
        <v>733</v>
      </c>
      <c r="BC1" s="93" t="s">
        <v>696</v>
      </c>
      <c r="BD1" s="93" t="s">
        <v>697</v>
      </c>
      <c r="BE1" s="93" t="s">
        <v>698</v>
      </c>
      <c r="BF1" s="91" t="s">
        <v>709</v>
      </c>
      <c r="BG1" s="113" t="s">
        <v>707</v>
      </c>
      <c r="BH1" s="113" t="s">
        <v>720</v>
      </c>
      <c r="BI1" s="113" t="s">
        <v>717</v>
      </c>
      <c r="BJ1" s="113" t="s">
        <v>718</v>
      </c>
      <c r="BK1" s="113" t="s">
        <v>719</v>
      </c>
    </row>
    <row r="2" spans="1:63" ht="22" customHeight="1" x14ac:dyDescent="0.35">
      <c r="A2" s="100"/>
      <c r="B2" s="353"/>
      <c r="C2" s="101"/>
      <c r="D2" s="331" t="s">
        <v>928</v>
      </c>
      <c r="E2" s="276" t="s">
        <v>161</v>
      </c>
      <c r="F2" s="243" t="s">
        <v>1065</v>
      </c>
      <c r="G2" s="334" t="s">
        <v>1003</v>
      </c>
      <c r="H2" s="242" t="s">
        <v>1036</v>
      </c>
      <c r="I2" s="242" t="s">
        <v>1066</v>
      </c>
      <c r="J2" s="290" t="s">
        <v>931</v>
      </c>
      <c r="K2" s="290" t="s">
        <v>931</v>
      </c>
      <c r="L2" s="250" t="s">
        <v>932</v>
      </c>
      <c r="M2" s="334" t="s">
        <v>933</v>
      </c>
      <c r="N2" s="242"/>
      <c r="O2" s="251"/>
      <c r="P2" s="169" t="s">
        <v>1038</v>
      </c>
      <c r="Q2" s="101"/>
      <c r="R2" s="242" t="s">
        <v>644</v>
      </c>
      <c r="S2" s="264">
        <f>'Sunny 1.14.2026'!Q80</f>
        <v>2.42</v>
      </c>
      <c r="T2" s="37" t="s">
        <v>108</v>
      </c>
      <c r="U2" s="336" t="s">
        <v>934</v>
      </c>
      <c r="V2" s="346">
        <v>43.5</v>
      </c>
      <c r="W2" s="346">
        <v>30</v>
      </c>
      <c r="X2" s="346">
        <v>42</v>
      </c>
      <c r="Y2" s="259">
        <v>17.5</v>
      </c>
      <c r="Z2" s="259">
        <v>8.5</v>
      </c>
      <c r="AA2" s="259">
        <v>22.5</v>
      </c>
      <c r="AB2" s="255">
        <v>10</v>
      </c>
      <c r="AC2" s="260">
        <v>2</v>
      </c>
      <c r="AD2" s="119">
        <f t="shared" ref="AD2:AD21" si="0">IF(Y2="","",Y2*Z2*AA2/1000000)</f>
        <v>3.0000000000000001E-3</v>
      </c>
      <c r="AE2" s="109">
        <v>63</v>
      </c>
      <c r="AF2" s="105">
        <f t="shared" ref="AF2:AF21" si="1">IF(AC2="","",AE2/AD2*AC2)</f>
        <v>42000</v>
      </c>
      <c r="AG2" s="110">
        <v>2250</v>
      </c>
      <c r="AH2" s="106">
        <f t="shared" ref="AH2:AH21" si="2">IF(ISERROR(AG2/AF2),"",AG2/AF2)</f>
        <v>0.05</v>
      </c>
      <c r="AI2" s="265" t="s">
        <v>700</v>
      </c>
      <c r="AJ2" s="266">
        <v>1.7999999999999999E-2</v>
      </c>
      <c r="AK2" s="111">
        <f t="shared" ref="AK2:AK21" si="3">AJ2+20%</f>
        <v>0.218</v>
      </c>
      <c r="AL2" s="106">
        <f t="shared" ref="AL2:AL20" si="4">IF(ISERROR(S2*AK2),"",S2*AK2)</f>
        <v>0.53</v>
      </c>
      <c r="AM2" s="106">
        <f t="shared" ref="AM2:AM20" si="5">IF(ISERROR(S2+AH2+AL2),"",S2+AH2+AL2)</f>
        <v>3</v>
      </c>
      <c r="AN2" s="107">
        <v>0</v>
      </c>
      <c r="AO2" s="106">
        <f t="shared" ref="AO2:AO20" si="6">IF(ISERROR(AX2*AN2),"",AX2*AN2)</f>
        <v>0</v>
      </c>
      <c r="AP2" s="102">
        <v>0.05</v>
      </c>
      <c r="AQ2" s="106">
        <f t="shared" ref="AQ2:AQ20" si="7">IF(ISERROR(AX2*AP2),"",AX2*AP2)</f>
        <v>0.24</v>
      </c>
      <c r="AR2" s="102">
        <v>0</v>
      </c>
      <c r="AS2" s="102">
        <v>0</v>
      </c>
      <c r="AT2" s="102">
        <v>0</v>
      </c>
      <c r="AU2" s="106">
        <f t="shared" ref="AU2:AU20" si="8">IF(ISERROR(AO2+AQ2+AT2),"",AO2+AQ2+AT2)</f>
        <v>0.24</v>
      </c>
      <c r="AV2" s="106">
        <f t="shared" ref="AV2:AV20" si="9">IF(ISERROR(AM2+AU2),"",AM2+AU2)</f>
        <v>3.24</v>
      </c>
      <c r="AW2" s="108">
        <f t="shared" ref="AW2:AW20" si="10">IF(ISERROR((AX2-AV2)/AX2),"",(AX2-AV2)/AX2)</f>
        <v>0.31790000000000002</v>
      </c>
      <c r="AX2" s="286">
        <v>4.75</v>
      </c>
      <c r="AY2" s="101"/>
      <c r="AZ2" s="108" t="str">
        <f t="shared" ref="AZ2:AZ21" si="11">IF(ISERROR((AY2-AX2)/AY2),"",(AY2-AX2)/AY2)</f>
        <v/>
      </c>
      <c r="BA2" s="81"/>
      <c r="BB2" s="242">
        <v>1000</v>
      </c>
      <c r="BC2" s="106">
        <f t="shared" ref="BC2:BC21" si="12">IF(ISERROR(AV2*BB2),"",AV2*BB2)</f>
        <v>3240</v>
      </c>
      <c r="BD2" s="106">
        <f t="shared" ref="BD2:BD21" si="13">IF(ISERROR(AX2*BB2),"",AX2*BB2)</f>
        <v>4750</v>
      </c>
      <c r="BE2" s="106">
        <f t="shared" ref="BE2:BE21" si="14">IF(ISERROR(AY2*BB2),"",AY2*BB2)</f>
        <v>0</v>
      </c>
      <c r="BF2" s="104">
        <v>27.41</v>
      </c>
      <c r="BG2" s="101"/>
      <c r="BH2" s="352"/>
      <c r="BI2" s="243" t="s">
        <v>554</v>
      </c>
      <c r="BJ2" s="242" t="s">
        <v>101</v>
      </c>
      <c r="BK2" s="242" t="s">
        <v>935</v>
      </c>
    </row>
    <row r="3" spans="1:63" ht="22" customHeight="1" x14ac:dyDescent="0.35">
      <c r="A3" s="100"/>
      <c r="B3" s="353"/>
      <c r="C3" s="101"/>
      <c r="D3" s="331" t="s">
        <v>928</v>
      </c>
      <c r="E3" s="276" t="s">
        <v>161</v>
      </c>
      <c r="F3" s="243" t="s">
        <v>1065</v>
      </c>
      <c r="G3" s="334" t="s">
        <v>1003</v>
      </c>
      <c r="H3" s="243" t="s">
        <v>832</v>
      </c>
      <c r="I3" s="243" t="s">
        <v>832</v>
      </c>
      <c r="J3" s="290" t="s">
        <v>931</v>
      </c>
      <c r="K3" s="290" t="s">
        <v>931</v>
      </c>
      <c r="L3" s="244" t="s">
        <v>728</v>
      </c>
      <c r="M3" s="334" t="s">
        <v>933</v>
      </c>
      <c r="N3" s="243"/>
      <c r="O3" s="247"/>
      <c r="P3" s="169" t="s">
        <v>1039</v>
      </c>
      <c r="Q3" s="101"/>
      <c r="R3" s="242" t="s">
        <v>644</v>
      </c>
      <c r="S3" s="264">
        <f>'Sunny 1.14.2026'!Q81</f>
        <v>1.5</v>
      </c>
      <c r="T3" s="37" t="s">
        <v>108</v>
      </c>
      <c r="U3" s="336"/>
      <c r="V3" s="346"/>
      <c r="W3" s="346"/>
      <c r="X3" s="346"/>
      <c r="Y3" s="257">
        <v>12</v>
      </c>
      <c r="Z3" s="257">
        <v>7</v>
      </c>
      <c r="AA3" s="257">
        <v>13.5</v>
      </c>
      <c r="AB3" s="255">
        <v>10</v>
      </c>
      <c r="AC3" s="258">
        <v>1</v>
      </c>
      <c r="AD3" s="119">
        <f t="shared" si="0"/>
        <v>1E-3</v>
      </c>
      <c r="AE3" s="109">
        <v>63</v>
      </c>
      <c r="AF3" s="105">
        <f t="shared" si="1"/>
        <v>63000</v>
      </c>
      <c r="AG3" s="110">
        <v>2250</v>
      </c>
      <c r="AH3" s="106">
        <f t="shared" si="2"/>
        <v>0.04</v>
      </c>
      <c r="AI3" s="277" t="s">
        <v>992</v>
      </c>
      <c r="AJ3" s="278">
        <v>3.4000000000000002E-2</v>
      </c>
      <c r="AK3" s="111">
        <f t="shared" si="3"/>
        <v>0.23400000000000001</v>
      </c>
      <c r="AL3" s="106">
        <f t="shared" si="4"/>
        <v>0.35</v>
      </c>
      <c r="AM3" s="106">
        <f t="shared" si="5"/>
        <v>1.89</v>
      </c>
      <c r="AN3" s="107">
        <v>0</v>
      </c>
      <c r="AO3" s="106">
        <f t="shared" si="6"/>
        <v>0</v>
      </c>
      <c r="AP3" s="102">
        <v>0.05</v>
      </c>
      <c r="AQ3" s="106">
        <f t="shared" si="7"/>
        <v>0.16</v>
      </c>
      <c r="AR3" s="102">
        <v>0</v>
      </c>
      <c r="AS3" s="102">
        <v>0</v>
      </c>
      <c r="AT3" s="102">
        <v>0</v>
      </c>
      <c r="AU3" s="106">
        <f t="shared" si="8"/>
        <v>0.16</v>
      </c>
      <c r="AV3" s="106">
        <f t="shared" si="9"/>
        <v>2.0499999999999998</v>
      </c>
      <c r="AW3" s="108">
        <f t="shared" si="10"/>
        <v>0.34920000000000001</v>
      </c>
      <c r="AX3" s="270">
        <v>3.15</v>
      </c>
      <c r="AY3" s="101"/>
      <c r="AZ3" s="108" t="str">
        <f t="shared" si="11"/>
        <v/>
      </c>
      <c r="BA3" s="81"/>
      <c r="BB3" s="243">
        <v>500</v>
      </c>
      <c r="BC3" s="106">
        <f t="shared" si="12"/>
        <v>1025</v>
      </c>
      <c r="BD3" s="106">
        <f t="shared" si="13"/>
        <v>1575</v>
      </c>
      <c r="BE3" s="106">
        <f t="shared" si="14"/>
        <v>0</v>
      </c>
      <c r="BF3" s="104" t="str">
        <f t="shared" ref="BF2:BF20" si="15">IF(V3="","",V3*W3*X3/1000000/AC3*BB3)</f>
        <v/>
      </c>
      <c r="BG3" s="101"/>
      <c r="BH3" s="352"/>
      <c r="BI3" s="243" t="s">
        <v>554</v>
      </c>
      <c r="BJ3" s="242" t="s">
        <v>101</v>
      </c>
      <c r="BK3" s="242" t="s">
        <v>935</v>
      </c>
    </row>
    <row r="4" spans="1:63" ht="22" customHeight="1" x14ac:dyDescent="0.35">
      <c r="A4" s="100"/>
      <c r="B4" s="353"/>
      <c r="C4" s="101"/>
      <c r="D4" s="331" t="s">
        <v>928</v>
      </c>
      <c r="E4" s="276" t="s">
        <v>161</v>
      </c>
      <c r="F4" s="243" t="s">
        <v>1065</v>
      </c>
      <c r="G4" s="334" t="s">
        <v>1003</v>
      </c>
      <c r="H4" s="243" t="s">
        <v>833</v>
      </c>
      <c r="I4" s="243" t="s">
        <v>833</v>
      </c>
      <c r="J4" s="290" t="s">
        <v>931</v>
      </c>
      <c r="K4" s="290" t="s">
        <v>931</v>
      </c>
      <c r="L4" s="244" t="s">
        <v>729</v>
      </c>
      <c r="M4" s="334" t="s">
        <v>933</v>
      </c>
      <c r="N4" s="243"/>
      <c r="O4" s="247"/>
      <c r="P4" s="169" t="s">
        <v>1040</v>
      </c>
      <c r="Q4" s="101"/>
      <c r="R4" s="242" t="s">
        <v>644</v>
      </c>
      <c r="S4" s="264">
        <f>'Sunny 1.14.2026'!Q82</f>
        <v>1.4</v>
      </c>
      <c r="T4" s="37" t="s">
        <v>108</v>
      </c>
      <c r="U4" s="336"/>
      <c r="V4" s="346"/>
      <c r="W4" s="346"/>
      <c r="X4" s="346"/>
      <c r="Y4" s="257">
        <v>8.5</v>
      </c>
      <c r="Z4" s="257">
        <v>8.5</v>
      </c>
      <c r="AA4" s="257">
        <v>13.5</v>
      </c>
      <c r="AB4" s="255">
        <v>10</v>
      </c>
      <c r="AC4" s="258">
        <v>1</v>
      </c>
      <c r="AD4" s="119">
        <f t="shared" si="0"/>
        <v>1E-3</v>
      </c>
      <c r="AE4" s="109">
        <v>63</v>
      </c>
      <c r="AF4" s="105">
        <f t="shared" si="1"/>
        <v>63000</v>
      </c>
      <c r="AG4" s="110">
        <v>2250</v>
      </c>
      <c r="AH4" s="106">
        <f t="shared" si="2"/>
        <v>0.04</v>
      </c>
      <c r="AI4" s="277" t="s">
        <v>992</v>
      </c>
      <c r="AJ4" s="278">
        <v>3.4000000000000002E-2</v>
      </c>
      <c r="AK4" s="111">
        <f t="shared" si="3"/>
        <v>0.23400000000000001</v>
      </c>
      <c r="AL4" s="106">
        <f t="shared" si="4"/>
        <v>0.33</v>
      </c>
      <c r="AM4" s="106">
        <f t="shared" si="5"/>
        <v>1.77</v>
      </c>
      <c r="AN4" s="107">
        <v>0</v>
      </c>
      <c r="AO4" s="106">
        <f t="shared" si="6"/>
        <v>0</v>
      </c>
      <c r="AP4" s="102">
        <v>0.05</v>
      </c>
      <c r="AQ4" s="106">
        <f t="shared" si="7"/>
        <v>0.15</v>
      </c>
      <c r="AR4" s="102">
        <v>0</v>
      </c>
      <c r="AS4" s="102">
        <v>0</v>
      </c>
      <c r="AT4" s="102">
        <v>0</v>
      </c>
      <c r="AU4" s="106">
        <f t="shared" si="8"/>
        <v>0.15</v>
      </c>
      <c r="AV4" s="106">
        <f t="shared" si="9"/>
        <v>1.92</v>
      </c>
      <c r="AW4" s="108">
        <f t="shared" si="10"/>
        <v>0.34920000000000001</v>
      </c>
      <c r="AX4" s="270">
        <v>2.95</v>
      </c>
      <c r="AY4" s="101"/>
      <c r="AZ4" s="108" t="str">
        <f t="shared" si="11"/>
        <v/>
      </c>
      <c r="BA4" s="81"/>
      <c r="BB4" s="243">
        <v>500</v>
      </c>
      <c r="BC4" s="106">
        <f t="shared" si="12"/>
        <v>960</v>
      </c>
      <c r="BD4" s="106">
        <f t="shared" si="13"/>
        <v>1475</v>
      </c>
      <c r="BE4" s="106">
        <f t="shared" si="14"/>
        <v>0</v>
      </c>
      <c r="BF4" s="104" t="str">
        <f t="shared" si="15"/>
        <v/>
      </c>
      <c r="BG4" s="101"/>
      <c r="BH4" s="352"/>
      <c r="BI4" s="243" t="s">
        <v>554</v>
      </c>
      <c r="BJ4" s="242" t="s">
        <v>101</v>
      </c>
      <c r="BK4" s="242" t="s">
        <v>935</v>
      </c>
    </row>
    <row r="5" spans="1:63" ht="22" customHeight="1" x14ac:dyDescent="0.35">
      <c r="A5" s="100"/>
      <c r="B5" s="353"/>
      <c r="C5" s="101"/>
      <c r="D5" s="331" t="s">
        <v>928</v>
      </c>
      <c r="E5" s="276" t="s">
        <v>161</v>
      </c>
      <c r="F5" s="243" t="s">
        <v>1065</v>
      </c>
      <c r="G5" s="334" t="s">
        <v>1003</v>
      </c>
      <c r="H5" s="243" t="s">
        <v>834</v>
      </c>
      <c r="I5" s="243" t="s">
        <v>834</v>
      </c>
      <c r="J5" s="290" t="s">
        <v>931</v>
      </c>
      <c r="K5" s="290" t="s">
        <v>931</v>
      </c>
      <c r="L5" s="244" t="s">
        <v>730</v>
      </c>
      <c r="M5" s="334" t="s">
        <v>933</v>
      </c>
      <c r="N5" s="243"/>
      <c r="O5" s="247"/>
      <c r="P5" s="169" t="s">
        <v>1041</v>
      </c>
      <c r="Q5" s="101"/>
      <c r="R5" s="242" t="s">
        <v>644</v>
      </c>
      <c r="S5" s="264">
        <f>'Sunny 1.14.2026'!Q83</f>
        <v>1.4</v>
      </c>
      <c r="T5" s="37" t="s">
        <v>108</v>
      </c>
      <c r="U5" s="336"/>
      <c r="V5" s="346"/>
      <c r="W5" s="346"/>
      <c r="X5" s="346"/>
      <c r="Y5" s="257">
        <v>11</v>
      </c>
      <c r="Z5" s="257">
        <v>3.5</v>
      </c>
      <c r="AA5" s="257">
        <v>16</v>
      </c>
      <c r="AB5" s="255">
        <v>10</v>
      </c>
      <c r="AC5" s="258">
        <v>1</v>
      </c>
      <c r="AD5" s="119">
        <f t="shared" si="0"/>
        <v>1E-3</v>
      </c>
      <c r="AE5" s="109">
        <v>63</v>
      </c>
      <c r="AF5" s="105">
        <f t="shared" si="1"/>
        <v>63000</v>
      </c>
      <c r="AG5" s="110">
        <v>2250</v>
      </c>
      <c r="AH5" s="106">
        <f t="shared" si="2"/>
        <v>0.04</v>
      </c>
      <c r="AI5" s="277" t="s">
        <v>992</v>
      </c>
      <c r="AJ5" s="278">
        <v>3.4000000000000002E-2</v>
      </c>
      <c r="AK5" s="111">
        <f t="shared" si="3"/>
        <v>0.23400000000000001</v>
      </c>
      <c r="AL5" s="106">
        <f t="shared" si="4"/>
        <v>0.33</v>
      </c>
      <c r="AM5" s="106">
        <f t="shared" si="5"/>
        <v>1.77</v>
      </c>
      <c r="AN5" s="107">
        <v>0</v>
      </c>
      <c r="AO5" s="106">
        <f t="shared" si="6"/>
        <v>0</v>
      </c>
      <c r="AP5" s="102">
        <v>0.05</v>
      </c>
      <c r="AQ5" s="106">
        <f t="shared" si="7"/>
        <v>0.15</v>
      </c>
      <c r="AR5" s="102">
        <v>0</v>
      </c>
      <c r="AS5" s="102">
        <v>0</v>
      </c>
      <c r="AT5" s="102">
        <v>0</v>
      </c>
      <c r="AU5" s="106">
        <f t="shared" si="8"/>
        <v>0.15</v>
      </c>
      <c r="AV5" s="106">
        <f t="shared" si="9"/>
        <v>1.92</v>
      </c>
      <c r="AW5" s="108">
        <f t="shared" si="10"/>
        <v>0.34920000000000001</v>
      </c>
      <c r="AX5" s="270">
        <v>2.95</v>
      </c>
      <c r="AY5" s="101"/>
      <c r="AZ5" s="108" t="str">
        <f t="shared" si="11"/>
        <v/>
      </c>
      <c r="BA5" s="81"/>
      <c r="BB5" s="243">
        <v>500</v>
      </c>
      <c r="BC5" s="106">
        <f t="shared" si="12"/>
        <v>960</v>
      </c>
      <c r="BD5" s="106">
        <f t="shared" si="13"/>
        <v>1475</v>
      </c>
      <c r="BE5" s="106">
        <f t="shared" si="14"/>
        <v>0</v>
      </c>
      <c r="BF5" s="104" t="str">
        <f t="shared" si="15"/>
        <v/>
      </c>
      <c r="BG5" s="101"/>
      <c r="BH5" s="352"/>
      <c r="BI5" s="243" t="s">
        <v>554</v>
      </c>
      <c r="BJ5" s="242" t="s">
        <v>101</v>
      </c>
      <c r="BK5" s="242" t="s">
        <v>935</v>
      </c>
    </row>
    <row r="6" spans="1:63" ht="22" customHeight="1" x14ac:dyDescent="0.35">
      <c r="A6" s="100"/>
      <c r="B6" s="353"/>
      <c r="C6" s="101"/>
      <c r="D6" s="331" t="s">
        <v>928</v>
      </c>
      <c r="E6" s="276" t="s">
        <v>161</v>
      </c>
      <c r="F6" s="243" t="s">
        <v>1065</v>
      </c>
      <c r="G6" s="334" t="s">
        <v>1003</v>
      </c>
      <c r="H6" s="243" t="s">
        <v>837</v>
      </c>
      <c r="I6" s="243" t="s">
        <v>837</v>
      </c>
      <c r="J6" s="290" t="s">
        <v>931</v>
      </c>
      <c r="K6" s="290" t="s">
        <v>931</v>
      </c>
      <c r="L6" s="244" t="s">
        <v>838</v>
      </c>
      <c r="M6" s="334" t="s">
        <v>933</v>
      </c>
      <c r="N6" s="243"/>
      <c r="O6" s="247"/>
      <c r="P6" s="169" t="s">
        <v>1042</v>
      </c>
      <c r="Q6" s="101"/>
      <c r="R6" s="242" t="s">
        <v>644</v>
      </c>
      <c r="S6" s="264">
        <f>'Sunny 1.14.2026'!Q84</f>
        <v>2.67</v>
      </c>
      <c r="T6" s="37" t="s">
        <v>108</v>
      </c>
      <c r="U6" s="336"/>
      <c r="V6" s="346"/>
      <c r="W6" s="346"/>
      <c r="X6" s="346"/>
      <c r="Y6" s="257">
        <v>15</v>
      </c>
      <c r="Z6" s="257">
        <v>3.5</v>
      </c>
      <c r="AA6" s="257">
        <v>27.5</v>
      </c>
      <c r="AB6" s="255">
        <v>10</v>
      </c>
      <c r="AC6" s="258">
        <v>1</v>
      </c>
      <c r="AD6" s="119">
        <f t="shared" si="0"/>
        <v>1E-3</v>
      </c>
      <c r="AE6" s="109">
        <v>63</v>
      </c>
      <c r="AF6" s="105">
        <f t="shared" si="1"/>
        <v>63000</v>
      </c>
      <c r="AG6" s="110">
        <v>2250</v>
      </c>
      <c r="AH6" s="106">
        <f t="shared" si="2"/>
        <v>0.04</v>
      </c>
      <c r="AI6" s="277" t="s">
        <v>992</v>
      </c>
      <c r="AJ6" s="278">
        <v>3.4000000000000002E-2</v>
      </c>
      <c r="AK6" s="111">
        <f t="shared" si="3"/>
        <v>0.23400000000000001</v>
      </c>
      <c r="AL6" s="106">
        <f t="shared" si="4"/>
        <v>0.62</v>
      </c>
      <c r="AM6" s="106">
        <f t="shared" si="5"/>
        <v>3.33</v>
      </c>
      <c r="AN6" s="107">
        <v>0</v>
      </c>
      <c r="AO6" s="106">
        <f t="shared" si="6"/>
        <v>0</v>
      </c>
      <c r="AP6" s="102">
        <v>0.05</v>
      </c>
      <c r="AQ6" s="106">
        <f t="shared" si="7"/>
        <v>0.26</v>
      </c>
      <c r="AR6" s="102">
        <v>0</v>
      </c>
      <c r="AS6" s="102">
        <v>0</v>
      </c>
      <c r="AT6" s="102">
        <v>0</v>
      </c>
      <c r="AU6" s="106">
        <f t="shared" si="8"/>
        <v>0.26</v>
      </c>
      <c r="AV6" s="106">
        <f t="shared" si="9"/>
        <v>3.59</v>
      </c>
      <c r="AW6" s="108">
        <f t="shared" si="10"/>
        <v>0.31619999999999998</v>
      </c>
      <c r="AX6" s="270">
        <v>5.25</v>
      </c>
      <c r="AY6" s="101"/>
      <c r="AZ6" s="108" t="str">
        <f t="shared" si="11"/>
        <v/>
      </c>
      <c r="BA6" s="81"/>
      <c r="BB6" s="243">
        <v>500</v>
      </c>
      <c r="BC6" s="106">
        <f t="shared" si="12"/>
        <v>1795</v>
      </c>
      <c r="BD6" s="106">
        <f t="shared" si="13"/>
        <v>2625</v>
      </c>
      <c r="BE6" s="106">
        <f t="shared" si="14"/>
        <v>0</v>
      </c>
      <c r="BF6" s="104" t="str">
        <f t="shared" si="15"/>
        <v/>
      </c>
      <c r="BG6" s="101"/>
      <c r="BH6" s="352"/>
      <c r="BI6" s="243" t="s">
        <v>554</v>
      </c>
      <c r="BJ6" s="242" t="s">
        <v>101</v>
      </c>
      <c r="BK6" s="242" t="s">
        <v>935</v>
      </c>
    </row>
    <row r="7" spans="1:63" ht="22" customHeight="1" x14ac:dyDescent="0.35">
      <c r="A7" s="100"/>
      <c r="B7" s="353"/>
      <c r="C7" s="101"/>
      <c r="D7" s="331" t="s">
        <v>928</v>
      </c>
      <c r="E7" s="276" t="s">
        <v>161</v>
      </c>
      <c r="F7" s="243" t="s">
        <v>1065</v>
      </c>
      <c r="G7" s="334" t="s">
        <v>1003</v>
      </c>
      <c r="H7" s="248" t="s">
        <v>936</v>
      </c>
      <c r="I7" s="243" t="s">
        <v>936</v>
      </c>
      <c r="J7" s="290" t="s">
        <v>931</v>
      </c>
      <c r="K7" s="290" t="s">
        <v>931</v>
      </c>
      <c r="L7" s="244" t="s">
        <v>731</v>
      </c>
      <c r="M7" s="334" t="s">
        <v>933</v>
      </c>
      <c r="N7" s="243"/>
      <c r="O7" s="247"/>
      <c r="P7" s="169" t="s">
        <v>1043</v>
      </c>
      <c r="Q7" s="101"/>
      <c r="R7" s="242" t="s">
        <v>644</v>
      </c>
      <c r="S7" s="264">
        <f>'Sunny 1.14.2026'!Q85</f>
        <v>2.27</v>
      </c>
      <c r="T7" s="37" t="s">
        <v>108</v>
      </c>
      <c r="U7" s="336"/>
      <c r="V7" s="346"/>
      <c r="W7" s="346"/>
      <c r="X7" s="346"/>
      <c r="Y7" s="257">
        <v>16</v>
      </c>
      <c r="Z7" s="257">
        <v>9</v>
      </c>
      <c r="AA7" s="257">
        <v>12</v>
      </c>
      <c r="AB7" s="255">
        <v>10</v>
      </c>
      <c r="AC7" s="258">
        <v>1</v>
      </c>
      <c r="AD7" s="119">
        <f t="shared" si="0"/>
        <v>2E-3</v>
      </c>
      <c r="AE7" s="109">
        <v>63</v>
      </c>
      <c r="AF7" s="105">
        <f t="shared" si="1"/>
        <v>31500</v>
      </c>
      <c r="AG7" s="110">
        <v>2250</v>
      </c>
      <c r="AH7" s="106">
        <f t="shared" si="2"/>
        <v>7.0000000000000007E-2</v>
      </c>
      <c r="AI7" s="277" t="s">
        <v>992</v>
      </c>
      <c r="AJ7" s="278">
        <v>3.4000000000000002E-2</v>
      </c>
      <c r="AK7" s="111">
        <f t="shared" si="3"/>
        <v>0.23400000000000001</v>
      </c>
      <c r="AL7" s="106">
        <f t="shared" si="4"/>
        <v>0.53</v>
      </c>
      <c r="AM7" s="106">
        <f t="shared" si="5"/>
        <v>2.87</v>
      </c>
      <c r="AN7" s="107">
        <v>0</v>
      </c>
      <c r="AO7" s="106">
        <f t="shared" si="6"/>
        <v>0</v>
      </c>
      <c r="AP7" s="102">
        <v>0.05</v>
      </c>
      <c r="AQ7" s="106">
        <f t="shared" si="7"/>
        <v>0.23</v>
      </c>
      <c r="AR7" s="102">
        <v>0</v>
      </c>
      <c r="AS7" s="102">
        <v>0</v>
      </c>
      <c r="AT7" s="102">
        <v>0</v>
      </c>
      <c r="AU7" s="106">
        <f t="shared" si="8"/>
        <v>0.23</v>
      </c>
      <c r="AV7" s="106">
        <f t="shared" si="9"/>
        <v>3.1</v>
      </c>
      <c r="AW7" s="108">
        <f t="shared" si="10"/>
        <v>0.31109999999999999</v>
      </c>
      <c r="AX7" s="270">
        <v>4.5</v>
      </c>
      <c r="AY7" s="101"/>
      <c r="AZ7" s="108" t="str">
        <f t="shared" si="11"/>
        <v/>
      </c>
      <c r="BA7" s="81"/>
      <c r="BB7" s="243">
        <v>500</v>
      </c>
      <c r="BC7" s="106">
        <f t="shared" si="12"/>
        <v>1550</v>
      </c>
      <c r="BD7" s="106">
        <f t="shared" si="13"/>
        <v>2250</v>
      </c>
      <c r="BE7" s="106">
        <f t="shared" si="14"/>
        <v>0</v>
      </c>
      <c r="BF7" s="104" t="str">
        <f t="shared" si="15"/>
        <v/>
      </c>
      <c r="BG7" s="101"/>
      <c r="BH7" s="352"/>
      <c r="BI7" s="243" t="s">
        <v>554</v>
      </c>
      <c r="BJ7" s="242" t="s">
        <v>101</v>
      </c>
      <c r="BK7" s="242" t="s">
        <v>935</v>
      </c>
    </row>
    <row r="8" spans="1:63" ht="22" customHeight="1" x14ac:dyDescent="0.35">
      <c r="A8" s="100"/>
      <c r="B8" s="353"/>
      <c r="C8" s="101"/>
      <c r="D8" s="331" t="s">
        <v>928</v>
      </c>
      <c r="E8" s="276" t="s">
        <v>161</v>
      </c>
      <c r="F8" s="243" t="s">
        <v>1065</v>
      </c>
      <c r="G8" s="334" t="s">
        <v>1003</v>
      </c>
      <c r="H8" s="180" t="s">
        <v>835</v>
      </c>
      <c r="I8" s="243" t="s">
        <v>835</v>
      </c>
      <c r="J8" s="290" t="s">
        <v>931</v>
      </c>
      <c r="K8" s="290" t="s">
        <v>931</v>
      </c>
      <c r="L8" s="244" t="s">
        <v>937</v>
      </c>
      <c r="M8" s="334" t="s">
        <v>933</v>
      </c>
      <c r="N8" s="243"/>
      <c r="O8" s="247"/>
      <c r="P8" s="169" t="s">
        <v>1044</v>
      </c>
      <c r="Q8" s="101"/>
      <c r="R8" s="242" t="s">
        <v>644</v>
      </c>
      <c r="S8" s="264">
        <f>'Sunny 1.14.2026'!Q86</f>
        <v>2.42</v>
      </c>
      <c r="T8" s="37" t="s">
        <v>108</v>
      </c>
      <c r="U8" s="336"/>
      <c r="V8" s="346"/>
      <c r="W8" s="346"/>
      <c r="X8" s="346"/>
      <c r="Y8" s="257">
        <v>11</v>
      </c>
      <c r="Z8" s="257">
        <v>11</v>
      </c>
      <c r="AA8" s="257">
        <v>12.5</v>
      </c>
      <c r="AB8" s="255">
        <v>10</v>
      </c>
      <c r="AC8" s="258">
        <v>1</v>
      </c>
      <c r="AD8" s="119">
        <f t="shared" si="0"/>
        <v>2E-3</v>
      </c>
      <c r="AE8" s="109">
        <v>63</v>
      </c>
      <c r="AF8" s="105">
        <f t="shared" si="1"/>
        <v>31500</v>
      </c>
      <c r="AG8" s="110">
        <v>2250</v>
      </c>
      <c r="AH8" s="106">
        <f t="shared" si="2"/>
        <v>7.0000000000000007E-2</v>
      </c>
      <c r="AI8" s="277" t="s">
        <v>992</v>
      </c>
      <c r="AJ8" s="278">
        <v>3.4000000000000002E-2</v>
      </c>
      <c r="AK8" s="111">
        <f t="shared" si="3"/>
        <v>0.23400000000000001</v>
      </c>
      <c r="AL8" s="106">
        <f t="shared" si="4"/>
        <v>0.56999999999999995</v>
      </c>
      <c r="AM8" s="106">
        <f t="shared" si="5"/>
        <v>3.06</v>
      </c>
      <c r="AN8" s="107">
        <v>0</v>
      </c>
      <c r="AO8" s="106">
        <f t="shared" si="6"/>
        <v>0</v>
      </c>
      <c r="AP8" s="102">
        <v>0.05</v>
      </c>
      <c r="AQ8" s="106">
        <f t="shared" si="7"/>
        <v>0.24</v>
      </c>
      <c r="AR8" s="102">
        <v>0</v>
      </c>
      <c r="AS8" s="102">
        <v>0</v>
      </c>
      <c r="AT8" s="102">
        <v>0</v>
      </c>
      <c r="AU8" s="106">
        <f t="shared" si="8"/>
        <v>0.24</v>
      </c>
      <c r="AV8" s="106">
        <f t="shared" si="9"/>
        <v>3.3</v>
      </c>
      <c r="AW8" s="108">
        <f t="shared" si="10"/>
        <v>0.30530000000000002</v>
      </c>
      <c r="AX8" s="270">
        <v>4.75</v>
      </c>
      <c r="AY8" s="101"/>
      <c r="AZ8" s="108" t="str">
        <f t="shared" si="11"/>
        <v/>
      </c>
      <c r="BA8" s="81"/>
      <c r="BB8" s="243">
        <v>500</v>
      </c>
      <c r="BC8" s="106">
        <f t="shared" si="12"/>
        <v>1650</v>
      </c>
      <c r="BD8" s="106">
        <f t="shared" si="13"/>
        <v>2375</v>
      </c>
      <c r="BE8" s="106">
        <f t="shared" si="14"/>
        <v>0</v>
      </c>
      <c r="BF8" s="104" t="str">
        <f t="shared" si="15"/>
        <v/>
      </c>
      <c r="BG8" s="101"/>
      <c r="BH8" s="352"/>
      <c r="BI8" s="243" t="s">
        <v>554</v>
      </c>
      <c r="BJ8" s="242" t="s">
        <v>101</v>
      </c>
      <c r="BK8" s="242" t="s">
        <v>935</v>
      </c>
    </row>
    <row r="9" spans="1:63" ht="22" customHeight="1" x14ac:dyDescent="0.35">
      <c r="A9" s="100"/>
      <c r="B9" s="353"/>
      <c r="C9" s="101"/>
      <c r="D9" s="331" t="s">
        <v>928</v>
      </c>
      <c r="E9" s="276" t="s">
        <v>161</v>
      </c>
      <c r="F9" s="243" t="s">
        <v>1065</v>
      </c>
      <c r="G9" s="334" t="s">
        <v>1003</v>
      </c>
      <c r="H9" s="206" t="s">
        <v>843</v>
      </c>
      <c r="I9" s="243" t="s">
        <v>1067</v>
      </c>
      <c r="J9" s="290" t="s">
        <v>931</v>
      </c>
      <c r="K9" s="290" t="s">
        <v>931</v>
      </c>
      <c r="L9" s="244" t="s">
        <v>938</v>
      </c>
      <c r="M9" s="334" t="s">
        <v>933</v>
      </c>
      <c r="N9" s="243"/>
      <c r="O9" s="247"/>
      <c r="P9" s="169" t="s">
        <v>1045</v>
      </c>
      <c r="Q9" s="101"/>
      <c r="R9" s="242" t="s">
        <v>644</v>
      </c>
      <c r="S9" s="264">
        <f>'Sunny 1.14.2026'!Q87</f>
        <v>4.0999999999999996</v>
      </c>
      <c r="T9" s="37" t="s">
        <v>108</v>
      </c>
      <c r="U9" s="336"/>
      <c r="V9" s="346"/>
      <c r="W9" s="346"/>
      <c r="X9" s="346"/>
      <c r="Y9" s="257">
        <v>11</v>
      </c>
      <c r="Z9" s="257">
        <v>11</v>
      </c>
      <c r="AA9" s="257">
        <v>40</v>
      </c>
      <c r="AB9" s="255">
        <v>10</v>
      </c>
      <c r="AC9" s="258">
        <v>1</v>
      </c>
      <c r="AD9" s="119">
        <f t="shared" si="0"/>
        <v>5.0000000000000001E-3</v>
      </c>
      <c r="AE9" s="109">
        <v>63</v>
      </c>
      <c r="AF9" s="105">
        <f t="shared" si="1"/>
        <v>12600</v>
      </c>
      <c r="AG9" s="110">
        <v>2250</v>
      </c>
      <c r="AH9" s="106">
        <f t="shared" si="2"/>
        <v>0.18</v>
      </c>
      <c r="AI9" s="277" t="s">
        <v>992</v>
      </c>
      <c r="AJ9" s="278">
        <v>3.4000000000000002E-2</v>
      </c>
      <c r="AK9" s="111">
        <f t="shared" si="3"/>
        <v>0.23400000000000001</v>
      </c>
      <c r="AL9" s="106">
        <f t="shared" si="4"/>
        <v>0.96</v>
      </c>
      <c r="AM9" s="106">
        <f t="shared" si="5"/>
        <v>5.24</v>
      </c>
      <c r="AN9" s="107">
        <v>0</v>
      </c>
      <c r="AO9" s="106">
        <f t="shared" si="6"/>
        <v>0</v>
      </c>
      <c r="AP9" s="102">
        <v>0.05</v>
      </c>
      <c r="AQ9" s="106">
        <f t="shared" si="7"/>
        <v>0.39</v>
      </c>
      <c r="AR9" s="102">
        <v>0</v>
      </c>
      <c r="AS9" s="102">
        <v>0</v>
      </c>
      <c r="AT9" s="102">
        <v>0</v>
      </c>
      <c r="AU9" s="106">
        <f t="shared" si="8"/>
        <v>0.39</v>
      </c>
      <c r="AV9" s="106">
        <f t="shared" si="9"/>
        <v>5.63</v>
      </c>
      <c r="AW9" s="108">
        <f t="shared" si="10"/>
        <v>0.27350000000000002</v>
      </c>
      <c r="AX9" s="270">
        <v>7.75</v>
      </c>
      <c r="AY9" s="101"/>
      <c r="AZ9" s="108" t="str">
        <f t="shared" si="11"/>
        <v/>
      </c>
      <c r="BA9" s="81"/>
      <c r="BB9" s="243">
        <v>500</v>
      </c>
      <c r="BC9" s="106">
        <f t="shared" si="12"/>
        <v>2815</v>
      </c>
      <c r="BD9" s="106">
        <f t="shared" si="13"/>
        <v>3875</v>
      </c>
      <c r="BE9" s="106">
        <f t="shared" si="14"/>
        <v>0</v>
      </c>
      <c r="BF9" s="104" t="str">
        <f t="shared" si="15"/>
        <v/>
      </c>
      <c r="BG9" s="101"/>
      <c r="BH9" s="352"/>
      <c r="BI9" s="243" t="s">
        <v>554</v>
      </c>
      <c r="BJ9" s="242" t="s">
        <v>101</v>
      </c>
      <c r="BK9" s="242" t="s">
        <v>935</v>
      </c>
    </row>
    <row r="10" spans="1:63" ht="22" customHeight="1" x14ac:dyDescent="0.35">
      <c r="A10" s="100"/>
      <c r="B10" s="353"/>
      <c r="C10" s="101"/>
      <c r="D10" s="331" t="s">
        <v>928</v>
      </c>
      <c r="E10" s="276" t="s">
        <v>161</v>
      </c>
      <c r="F10" s="243" t="s">
        <v>1065</v>
      </c>
      <c r="G10" s="334" t="s">
        <v>1003</v>
      </c>
      <c r="H10" s="180" t="s">
        <v>840</v>
      </c>
      <c r="I10" s="243" t="s">
        <v>840</v>
      </c>
      <c r="J10" s="290" t="s">
        <v>931</v>
      </c>
      <c r="K10" s="290" t="s">
        <v>931</v>
      </c>
      <c r="L10" s="244" t="s">
        <v>939</v>
      </c>
      <c r="M10" s="334" t="s">
        <v>933</v>
      </c>
      <c r="N10" s="243"/>
      <c r="O10" s="247"/>
      <c r="P10" s="169" t="s">
        <v>1046</v>
      </c>
      <c r="Q10" s="101"/>
      <c r="R10" s="242" t="s">
        <v>644</v>
      </c>
      <c r="S10" s="264">
        <f>'Sunny 1.14.2026'!Q88</f>
        <v>3.87</v>
      </c>
      <c r="T10" s="37" t="s">
        <v>108</v>
      </c>
      <c r="U10" s="336"/>
      <c r="V10" s="346"/>
      <c r="W10" s="346"/>
      <c r="X10" s="346"/>
      <c r="Y10" s="257">
        <v>15.5</v>
      </c>
      <c r="Z10" s="257">
        <v>15.5</v>
      </c>
      <c r="AA10" s="257">
        <v>17</v>
      </c>
      <c r="AB10" s="255">
        <v>10</v>
      </c>
      <c r="AC10" s="258">
        <v>1</v>
      </c>
      <c r="AD10" s="119">
        <f t="shared" si="0"/>
        <v>4.0000000000000001E-3</v>
      </c>
      <c r="AE10" s="109">
        <v>63</v>
      </c>
      <c r="AF10" s="105">
        <f t="shared" si="1"/>
        <v>15750</v>
      </c>
      <c r="AG10" s="110">
        <v>2250</v>
      </c>
      <c r="AH10" s="106">
        <f t="shared" si="2"/>
        <v>0.14000000000000001</v>
      </c>
      <c r="AI10" s="277" t="s">
        <v>992</v>
      </c>
      <c r="AJ10" s="278">
        <v>3.4000000000000002E-2</v>
      </c>
      <c r="AK10" s="111">
        <f t="shared" si="3"/>
        <v>0.23400000000000001</v>
      </c>
      <c r="AL10" s="106">
        <f t="shared" si="4"/>
        <v>0.91</v>
      </c>
      <c r="AM10" s="106">
        <f t="shared" si="5"/>
        <v>4.92</v>
      </c>
      <c r="AN10" s="107">
        <v>0</v>
      </c>
      <c r="AO10" s="106">
        <f t="shared" si="6"/>
        <v>0</v>
      </c>
      <c r="AP10" s="102">
        <v>0.05</v>
      </c>
      <c r="AQ10" s="106">
        <f t="shared" si="7"/>
        <v>0.4</v>
      </c>
      <c r="AR10" s="102">
        <v>0</v>
      </c>
      <c r="AS10" s="102">
        <v>0</v>
      </c>
      <c r="AT10" s="102">
        <v>0</v>
      </c>
      <c r="AU10" s="106">
        <f t="shared" si="8"/>
        <v>0.4</v>
      </c>
      <c r="AV10" s="106">
        <f t="shared" si="9"/>
        <v>5.32</v>
      </c>
      <c r="AW10" s="108">
        <f t="shared" si="10"/>
        <v>0.33079999999999998</v>
      </c>
      <c r="AX10" s="270">
        <v>7.95</v>
      </c>
      <c r="AY10" s="101"/>
      <c r="AZ10" s="108" t="str">
        <f t="shared" si="11"/>
        <v/>
      </c>
      <c r="BA10" s="81"/>
      <c r="BB10" s="243">
        <v>500</v>
      </c>
      <c r="BC10" s="106">
        <f t="shared" si="12"/>
        <v>2660</v>
      </c>
      <c r="BD10" s="106">
        <f t="shared" si="13"/>
        <v>3975</v>
      </c>
      <c r="BE10" s="106">
        <f t="shared" si="14"/>
        <v>0</v>
      </c>
      <c r="BF10" s="104" t="str">
        <f t="shared" si="15"/>
        <v/>
      </c>
      <c r="BG10" s="101"/>
      <c r="BH10" s="352"/>
      <c r="BI10" s="243" t="s">
        <v>554</v>
      </c>
      <c r="BJ10" s="242" t="s">
        <v>101</v>
      </c>
      <c r="BK10" s="242" t="s">
        <v>935</v>
      </c>
    </row>
    <row r="11" spans="1:63" ht="22" customHeight="1" x14ac:dyDescent="0.35">
      <c r="A11" s="100"/>
      <c r="B11" s="353"/>
      <c r="C11" s="101"/>
      <c r="D11" s="331" t="s">
        <v>928</v>
      </c>
      <c r="E11" s="276" t="s">
        <v>161</v>
      </c>
      <c r="F11" s="243" t="s">
        <v>1065</v>
      </c>
      <c r="G11" s="334" t="s">
        <v>1003</v>
      </c>
      <c r="H11" s="243" t="s">
        <v>842</v>
      </c>
      <c r="I11" s="243" t="s">
        <v>842</v>
      </c>
      <c r="J11" s="290" t="s">
        <v>931</v>
      </c>
      <c r="K11" s="290" t="s">
        <v>931</v>
      </c>
      <c r="L11" s="244" t="s">
        <v>732</v>
      </c>
      <c r="M11" s="334" t="s">
        <v>933</v>
      </c>
      <c r="N11" s="243"/>
      <c r="O11" s="247"/>
      <c r="P11" s="169" t="s">
        <v>1047</v>
      </c>
      <c r="Q11" s="101"/>
      <c r="R11" s="242" t="s">
        <v>644</v>
      </c>
      <c r="S11" s="264">
        <f>'Sunny 1.14.2026'!Q89</f>
        <v>6.47</v>
      </c>
      <c r="T11" s="37" t="s">
        <v>108</v>
      </c>
      <c r="U11" s="336"/>
      <c r="V11" s="346"/>
      <c r="W11" s="346"/>
      <c r="X11" s="346"/>
      <c r="Y11" s="257">
        <v>21.5</v>
      </c>
      <c r="Z11" s="257">
        <v>21.5</v>
      </c>
      <c r="AA11" s="257">
        <v>27.5</v>
      </c>
      <c r="AB11" s="255">
        <v>10</v>
      </c>
      <c r="AC11" s="258">
        <v>1</v>
      </c>
      <c r="AD11" s="119">
        <f t="shared" si="0"/>
        <v>1.2999999999999999E-2</v>
      </c>
      <c r="AE11" s="109">
        <v>63</v>
      </c>
      <c r="AF11" s="105">
        <f t="shared" si="1"/>
        <v>4846</v>
      </c>
      <c r="AG11" s="110">
        <v>2250</v>
      </c>
      <c r="AH11" s="106">
        <f t="shared" si="2"/>
        <v>0.46</v>
      </c>
      <c r="AI11" s="277" t="s">
        <v>992</v>
      </c>
      <c r="AJ11" s="278">
        <v>3.4000000000000002E-2</v>
      </c>
      <c r="AK11" s="111">
        <f t="shared" si="3"/>
        <v>0.23400000000000001</v>
      </c>
      <c r="AL11" s="106">
        <f t="shared" si="4"/>
        <v>1.51</v>
      </c>
      <c r="AM11" s="106">
        <f t="shared" si="5"/>
        <v>8.44</v>
      </c>
      <c r="AN11" s="107">
        <v>0</v>
      </c>
      <c r="AO11" s="106">
        <f t="shared" si="6"/>
        <v>0</v>
      </c>
      <c r="AP11" s="102">
        <v>0</v>
      </c>
      <c r="AQ11" s="106">
        <f t="shared" si="7"/>
        <v>0</v>
      </c>
      <c r="AR11" s="102">
        <v>0</v>
      </c>
      <c r="AS11" s="102">
        <v>0</v>
      </c>
      <c r="AT11" s="102">
        <v>0</v>
      </c>
      <c r="AU11" s="106">
        <f t="shared" si="8"/>
        <v>0</v>
      </c>
      <c r="AV11" s="106">
        <f t="shared" si="9"/>
        <v>8.44</v>
      </c>
      <c r="AW11" s="108">
        <f t="shared" si="10"/>
        <v>0.33800000000000002</v>
      </c>
      <c r="AX11" s="270">
        <v>12.75</v>
      </c>
      <c r="AY11" s="101"/>
      <c r="AZ11" s="108" t="str">
        <f t="shared" si="11"/>
        <v/>
      </c>
      <c r="BA11" s="81"/>
      <c r="BB11" s="243">
        <v>500</v>
      </c>
      <c r="BC11" s="106">
        <f t="shared" si="12"/>
        <v>4220</v>
      </c>
      <c r="BD11" s="106">
        <f t="shared" si="13"/>
        <v>6375</v>
      </c>
      <c r="BE11" s="106">
        <f t="shared" si="14"/>
        <v>0</v>
      </c>
      <c r="BF11" s="104" t="str">
        <f t="shared" si="15"/>
        <v/>
      </c>
      <c r="BG11" s="101"/>
      <c r="BH11" s="352"/>
      <c r="BI11" s="243" t="s">
        <v>554</v>
      </c>
      <c r="BJ11" s="242" t="s">
        <v>101</v>
      </c>
      <c r="BK11" s="242" t="s">
        <v>935</v>
      </c>
    </row>
    <row r="12" spans="1:63" ht="22" customHeight="1" x14ac:dyDescent="0.35">
      <c r="A12" s="100"/>
      <c r="B12" s="353"/>
      <c r="C12" s="101"/>
      <c r="D12" s="331" t="s">
        <v>121</v>
      </c>
      <c r="E12" s="276" t="s">
        <v>160</v>
      </c>
      <c r="F12" s="243" t="s">
        <v>1065</v>
      </c>
      <c r="G12" s="334" t="s">
        <v>1002</v>
      </c>
      <c r="H12" s="242" t="s">
        <v>1036</v>
      </c>
      <c r="I12" s="242" t="s">
        <v>1035</v>
      </c>
      <c r="J12" s="290" t="s">
        <v>1000</v>
      </c>
      <c r="K12" s="290" t="s">
        <v>941</v>
      </c>
      <c r="L12" s="250" t="s">
        <v>932</v>
      </c>
      <c r="M12" s="334" t="s">
        <v>942</v>
      </c>
      <c r="N12" s="242"/>
      <c r="O12" s="251"/>
      <c r="P12" s="332" t="s">
        <v>1048</v>
      </c>
      <c r="Q12" s="101"/>
      <c r="R12" s="242" t="s">
        <v>644</v>
      </c>
      <c r="S12" s="264">
        <f>'Sunny 1.14.2026'!Q91</f>
        <v>2.37</v>
      </c>
      <c r="T12" s="37" t="s">
        <v>108</v>
      </c>
      <c r="U12" s="336" t="s">
        <v>934</v>
      </c>
      <c r="V12" s="341">
        <v>31</v>
      </c>
      <c r="W12" s="341">
        <v>22.5</v>
      </c>
      <c r="X12" s="341">
        <v>38</v>
      </c>
      <c r="Y12" s="259">
        <v>17.5</v>
      </c>
      <c r="Z12" s="259">
        <v>8.5</v>
      </c>
      <c r="AA12" s="259">
        <v>22.5</v>
      </c>
      <c r="AB12" s="255">
        <v>10</v>
      </c>
      <c r="AC12" s="260">
        <v>2</v>
      </c>
      <c r="AD12" s="119">
        <f t="shared" si="0"/>
        <v>3.0000000000000001E-3</v>
      </c>
      <c r="AE12" s="109">
        <v>63</v>
      </c>
      <c r="AF12" s="105">
        <f t="shared" si="1"/>
        <v>42000</v>
      </c>
      <c r="AG12" s="110">
        <v>2250</v>
      </c>
      <c r="AH12" s="106">
        <f t="shared" si="2"/>
        <v>0.05</v>
      </c>
      <c r="AI12" s="265" t="s">
        <v>700</v>
      </c>
      <c r="AJ12" s="266">
        <v>1.7999999999999999E-2</v>
      </c>
      <c r="AK12" s="111">
        <f t="shared" si="3"/>
        <v>0.218</v>
      </c>
      <c r="AL12" s="106">
        <f t="shared" si="4"/>
        <v>0.52</v>
      </c>
      <c r="AM12" s="106">
        <f t="shared" si="5"/>
        <v>2.94</v>
      </c>
      <c r="AN12" s="107">
        <v>0</v>
      </c>
      <c r="AO12" s="106">
        <f t="shared" si="6"/>
        <v>0</v>
      </c>
      <c r="AP12" s="102">
        <v>0.05</v>
      </c>
      <c r="AQ12" s="106">
        <f t="shared" si="7"/>
        <v>0.24</v>
      </c>
      <c r="AR12" s="102">
        <v>0</v>
      </c>
      <c r="AS12" s="102">
        <v>0</v>
      </c>
      <c r="AT12" s="102">
        <v>0</v>
      </c>
      <c r="AU12" s="106">
        <f t="shared" si="8"/>
        <v>0.24</v>
      </c>
      <c r="AV12" s="106">
        <f t="shared" si="9"/>
        <v>3.18</v>
      </c>
      <c r="AW12" s="108">
        <f t="shared" si="10"/>
        <v>0.33050000000000002</v>
      </c>
      <c r="AX12" s="270">
        <v>4.75</v>
      </c>
      <c r="AY12" s="101"/>
      <c r="AZ12" s="108" t="str">
        <f t="shared" si="11"/>
        <v/>
      </c>
      <c r="BA12" s="81"/>
      <c r="BB12" s="242">
        <v>1000</v>
      </c>
      <c r="BC12" s="106">
        <f t="shared" si="12"/>
        <v>3180</v>
      </c>
      <c r="BD12" s="106">
        <f t="shared" si="13"/>
        <v>4750</v>
      </c>
      <c r="BE12" s="106">
        <f t="shared" si="14"/>
        <v>0</v>
      </c>
      <c r="BF12" s="104">
        <v>13.25</v>
      </c>
      <c r="BG12" s="101"/>
      <c r="BH12" s="352"/>
      <c r="BI12" s="243" t="s">
        <v>554</v>
      </c>
      <c r="BJ12" s="242" t="s">
        <v>101</v>
      </c>
      <c r="BK12" s="242" t="s">
        <v>935</v>
      </c>
    </row>
    <row r="13" spans="1:63" ht="22" customHeight="1" x14ac:dyDescent="0.35">
      <c r="A13" s="100"/>
      <c r="B13" s="353"/>
      <c r="C13" s="101"/>
      <c r="D13" s="331" t="s">
        <v>121</v>
      </c>
      <c r="E13" s="276" t="s">
        <v>160</v>
      </c>
      <c r="F13" s="243" t="s">
        <v>1065</v>
      </c>
      <c r="G13" s="334" t="s">
        <v>1002</v>
      </c>
      <c r="H13" s="243" t="s">
        <v>832</v>
      </c>
      <c r="I13" s="243" t="s">
        <v>832</v>
      </c>
      <c r="J13" s="290" t="s">
        <v>1000</v>
      </c>
      <c r="K13" s="290" t="s">
        <v>941</v>
      </c>
      <c r="L13" s="244" t="s">
        <v>943</v>
      </c>
      <c r="M13" s="334" t="s">
        <v>942</v>
      </c>
      <c r="N13" s="243"/>
      <c r="O13" s="247"/>
      <c r="P13" s="332" t="s">
        <v>1049</v>
      </c>
      <c r="Q13" s="101"/>
      <c r="R13" s="242" t="s">
        <v>644</v>
      </c>
      <c r="S13" s="264">
        <f>'Sunny 1.14.2026'!Q92</f>
        <v>1.37</v>
      </c>
      <c r="T13" s="37" t="s">
        <v>108</v>
      </c>
      <c r="U13" s="336"/>
      <c r="V13" s="341"/>
      <c r="W13" s="341"/>
      <c r="X13" s="341"/>
      <c r="Y13" s="257">
        <v>12</v>
      </c>
      <c r="Z13" s="257">
        <v>7</v>
      </c>
      <c r="AA13" s="257">
        <v>13.5</v>
      </c>
      <c r="AB13" s="255">
        <v>10</v>
      </c>
      <c r="AC13" s="258">
        <v>1</v>
      </c>
      <c r="AD13" s="119">
        <f t="shared" si="0"/>
        <v>1E-3</v>
      </c>
      <c r="AE13" s="109">
        <v>63</v>
      </c>
      <c r="AF13" s="105">
        <f t="shared" si="1"/>
        <v>63000</v>
      </c>
      <c r="AG13" s="110">
        <v>2250</v>
      </c>
      <c r="AH13" s="106">
        <f t="shared" si="2"/>
        <v>0.04</v>
      </c>
      <c r="AI13" s="277" t="s">
        <v>992</v>
      </c>
      <c r="AJ13" s="278">
        <v>3.4000000000000002E-2</v>
      </c>
      <c r="AK13" s="111">
        <f t="shared" si="3"/>
        <v>0.23400000000000001</v>
      </c>
      <c r="AL13" s="106">
        <f t="shared" si="4"/>
        <v>0.32</v>
      </c>
      <c r="AM13" s="106">
        <f t="shared" si="5"/>
        <v>1.73</v>
      </c>
      <c r="AN13" s="107">
        <v>0</v>
      </c>
      <c r="AO13" s="106">
        <f t="shared" si="6"/>
        <v>0</v>
      </c>
      <c r="AP13" s="102">
        <v>0.05</v>
      </c>
      <c r="AQ13" s="106">
        <f t="shared" si="7"/>
        <v>0.14000000000000001</v>
      </c>
      <c r="AR13" s="102">
        <v>0</v>
      </c>
      <c r="AS13" s="102">
        <v>0</v>
      </c>
      <c r="AT13" s="102">
        <v>0</v>
      </c>
      <c r="AU13" s="106">
        <f t="shared" si="8"/>
        <v>0.14000000000000001</v>
      </c>
      <c r="AV13" s="106">
        <f t="shared" si="9"/>
        <v>1.87</v>
      </c>
      <c r="AW13" s="108">
        <f t="shared" si="10"/>
        <v>0.33210000000000001</v>
      </c>
      <c r="AX13" s="270">
        <v>2.8</v>
      </c>
      <c r="AY13" s="101"/>
      <c r="AZ13" s="108" t="str">
        <f t="shared" si="11"/>
        <v/>
      </c>
      <c r="BA13" s="81"/>
      <c r="BB13" s="243">
        <v>500</v>
      </c>
      <c r="BC13" s="106">
        <f t="shared" si="12"/>
        <v>935</v>
      </c>
      <c r="BD13" s="106">
        <f t="shared" si="13"/>
        <v>1400</v>
      </c>
      <c r="BE13" s="106">
        <f t="shared" si="14"/>
        <v>0</v>
      </c>
      <c r="BF13" s="104" t="str">
        <f t="shared" si="15"/>
        <v/>
      </c>
      <c r="BG13" s="101"/>
      <c r="BH13" s="352"/>
      <c r="BI13" s="243" t="s">
        <v>554</v>
      </c>
      <c r="BJ13" s="242" t="s">
        <v>101</v>
      </c>
      <c r="BK13" s="242" t="s">
        <v>935</v>
      </c>
    </row>
    <row r="14" spans="1:63" ht="22" customHeight="1" x14ac:dyDescent="0.35">
      <c r="A14" s="100"/>
      <c r="B14" s="353"/>
      <c r="C14" s="101"/>
      <c r="D14" s="331" t="s">
        <v>121</v>
      </c>
      <c r="E14" s="276" t="s">
        <v>160</v>
      </c>
      <c r="F14" s="243" t="s">
        <v>1065</v>
      </c>
      <c r="G14" s="334" t="s">
        <v>1002</v>
      </c>
      <c r="H14" s="243" t="s">
        <v>833</v>
      </c>
      <c r="I14" s="243" t="s">
        <v>833</v>
      </c>
      <c r="J14" s="290" t="s">
        <v>1000</v>
      </c>
      <c r="K14" s="290" t="s">
        <v>941</v>
      </c>
      <c r="L14" s="252" t="s">
        <v>906</v>
      </c>
      <c r="M14" s="334" t="s">
        <v>942</v>
      </c>
      <c r="N14" s="243"/>
      <c r="O14" s="247"/>
      <c r="P14" s="332" t="s">
        <v>1050</v>
      </c>
      <c r="Q14" s="101"/>
      <c r="R14" s="242" t="s">
        <v>644</v>
      </c>
      <c r="S14" s="264">
        <f>'Sunny 1.14.2026'!Q93</f>
        <v>1.27</v>
      </c>
      <c r="T14" s="37" t="s">
        <v>108</v>
      </c>
      <c r="U14" s="336"/>
      <c r="V14" s="341"/>
      <c r="W14" s="341"/>
      <c r="X14" s="341"/>
      <c r="Y14" s="257">
        <v>8.5</v>
      </c>
      <c r="Z14" s="257">
        <v>8.5</v>
      </c>
      <c r="AA14" s="257">
        <v>13.5</v>
      </c>
      <c r="AB14" s="255">
        <v>10</v>
      </c>
      <c r="AC14" s="258">
        <v>1</v>
      </c>
      <c r="AD14" s="119">
        <f t="shared" si="0"/>
        <v>1E-3</v>
      </c>
      <c r="AE14" s="109">
        <v>63</v>
      </c>
      <c r="AF14" s="105">
        <f t="shared" si="1"/>
        <v>63000</v>
      </c>
      <c r="AG14" s="110">
        <v>2250</v>
      </c>
      <c r="AH14" s="106">
        <f t="shared" si="2"/>
        <v>0.04</v>
      </c>
      <c r="AI14" s="277" t="s">
        <v>992</v>
      </c>
      <c r="AJ14" s="278">
        <v>3.4000000000000002E-2</v>
      </c>
      <c r="AK14" s="111">
        <f t="shared" si="3"/>
        <v>0.23400000000000001</v>
      </c>
      <c r="AL14" s="106">
        <f t="shared" si="4"/>
        <v>0.3</v>
      </c>
      <c r="AM14" s="106">
        <f t="shared" si="5"/>
        <v>1.61</v>
      </c>
      <c r="AN14" s="107">
        <v>0</v>
      </c>
      <c r="AO14" s="106">
        <f t="shared" si="6"/>
        <v>0</v>
      </c>
      <c r="AP14" s="102">
        <v>0.05</v>
      </c>
      <c r="AQ14" s="106">
        <f t="shared" si="7"/>
        <v>0.14000000000000001</v>
      </c>
      <c r="AR14" s="102">
        <v>0</v>
      </c>
      <c r="AS14" s="102">
        <v>0</v>
      </c>
      <c r="AT14" s="102">
        <v>0</v>
      </c>
      <c r="AU14" s="106">
        <f t="shared" si="8"/>
        <v>0.14000000000000001</v>
      </c>
      <c r="AV14" s="106">
        <f t="shared" si="9"/>
        <v>1.75</v>
      </c>
      <c r="AW14" s="108">
        <f t="shared" si="10"/>
        <v>0.375</v>
      </c>
      <c r="AX14" s="270">
        <v>2.8</v>
      </c>
      <c r="AY14" s="101"/>
      <c r="AZ14" s="108" t="str">
        <f t="shared" si="11"/>
        <v/>
      </c>
      <c r="BA14" s="81"/>
      <c r="BB14" s="243">
        <v>500</v>
      </c>
      <c r="BC14" s="106">
        <f t="shared" si="12"/>
        <v>875</v>
      </c>
      <c r="BD14" s="106">
        <f t="shared" si="13"/>
        <v>1400</v>
      </c>
      <c r="BE14" s="106">
        <f t="shared" si="14"/>
        <v>0</v>
      </c>
      <c r="BF14" s="104" t="str">
        <f t="shared" si="15"/>
        <v/>
      </c>
      <c r="BG14" s="101"/>
      <c r="BH14" s="352"/>
      <c r="BI14" s="243" t="s">
        <v>554</v>
      </c>
      <c r="BJ14" s="242" t="s">
        <v>101</v>
      </c>
      <c r="BK14" s="242" t="s">
        <v>935</v>
      </c>
    </row>
    <row r="15" spans="1:63" ht="22" customHeight="1" x14ac:dyDescent="0.35">
      <c r="A15" s="100"/>
      <c r="B15" s="353"/>
      <c r="C15" s="101"/>
      <c r="D15" s="331" t="s">
        <v>121</v>
      </c>
      <c r="E15" s="276" t="s">
        <v>160</v>
      </c>
      <c r="F15" s="243" t="s">
        <v>1065</v>
      </c>
      <c r="G15" s="334" t="s">
        <v>1002</v>
      </c>
      <c r="H15" s="243" t="s">
        <v>834</v>
      </c>
      <c r="I15" s="243" t="s">
        <v>834</v>
      </c>
      <c r="J15" s="290" t="s">
        <v>1000</v>
      </c>
      <c r="K15" s="290" t="s">
        <v>941</v>
      </c>
      <c r="L15" s="244" t="s">
        <v>730</v>
      </c>
      <c r="M15" s="334" t="s">
        <v>942</v>
      </c>
      <c r="N15" s="243"/>
      <c r="O15" s="247"/>
      <c r="P15" s="332" t="s">
        <v>1051</v>
      </c>
      <c r="Q15" s="101"/>
      <c r="R15" s="242" t="s">
        <v>644</v>
      </c>
      <c r="S15" s="264">
        <f>'Sunny 1.14.2026'!Q94</f>
        <v>1.27</v>
      </c>
      <c r="T15" s="37" t="s">
        <v>108</v>
      </c>
      <c r="U15" s="336"/>
      <c r="V15" s="341"/>
      <c r="W15" s="341"/>
      <c r="X15" s="341"/>
      <c r="Y15" s="257">
        <v>11</v>
      </c>
      <c r="Z15" s="257">
        <v>3.5</v>
      </c>
      <c r="AA15" s="257">
        <v>16</v>
      </c>
      <c r="AB15" s="255">
        <v>10</v>
      </c>
      <c r="AC15" s="258">
        <v>1</v>
      </c>
      <c r="AD15" s="119">
        <f t="shared" si="0"/>
        <v>1E-3</v>
      </c>
      <c r="AE15" s="109">
        <v>63</v>
      </c>
      <c r="AF15" s="105">
        <f t="shared" si="1"/>
        <v>63000</v>
      </c>
      <c r="AG15" s="110">
        <v>2250</v>
      </c>
      <c r="AH15" s="106">
        <f t="shared" si="2"/>
        <v>0.04</v>
      </c>
      <c r="AI15" s="277" t="s">
        <v>992</v>
      </c>
      <c r="AJ15" s="278">
        <v>3.4000000000000002E-2</v>
      </c>
      <c r="AK15" s="111">
        <f t="shared" si="3"/>
        <v>0.23400000000000001</v>
      </c>
      <c r="AL15" s="106">
        <f t="shared" si="4"/>
        <v>0.3</v>
      </c>
      <c r="AM15" s="106">
        <f t="shared" si="5"/>
        <v>1.61</v>
      </c>
      <c r="AN15" s="107">
        <v>0</v>
      </c>
      <c r="AO15" s="106">
        <f t="shared" si="6"/>
        <v>0</v>
      </c>
      <c r="AP15" s="102">
        <v>0.05</v>
      </c>
      <c r="AQ15" s="106">
        <f t="shared" si="7"/>
        <v>0.14000000000000001</v>
      </c>
      <c r="AR15" s="102">
        <v>0</v>
      </c>
      <c r="AS15" s="102">
        <v>0</v>
      </c>
      <c r="AT15" s="102">
        <v>0</v>
      </c>
      <c r="AU15" s="106">
        <f t="shared" si="8"/>
        <v>0.14000000000000001</v>
      </c>
      <c r="AV15" s="106">
        <f t="shared" si="9"/>
        <v>1.75</v>
      </c>
      <c r="AW15" s="108">
        <f t="shared" si="10"/>
        <v>0.375</v>
      </c>
      <c r="AX15" s="270">
        <v>2.8</v>
      </c>
      <c r="AY15" s="101"/>
      <c r="AZ15" s="108" t="str">
        <f t="shared" si="11"/>
        <v/>
      </c>
      <c r="BA15" s="81"/>
      <c r="BB15" s="243">
        <v>500</v>
      </c>
      <c r="BC15" s="106">
        <f t="shared" si="12"/>
        <v>875</v>
      </c>
      <c r="BD15" s="106">
        <f t="shared" si="13"/>
        <v>1400</v>
      </c>
      <c r="BE15" s="106">
        <f t="shared" si="14"/>
        <v>0</v>
      </c>
      <c r="BF15" s="104" t="str">
        <f t="shared" si="15"/>
        <v/>
      </c>
      <c r="BG15" s="101"/>
      <c r="BH15" s="352"/>
      <c r="BI15" s="243" t="s">
        <v>554</v>
      </c>
      <c r="BJ15" s="242" t="s">
        <v>101</v>
      </c>
      <c r="BK15" s="242" t="s">
        <v>935</v>
      </c>
    </row>
    <row r="16" spans="1:63" ht="22" customHeight="1" x14ac:dyDescent="0.35">
      <c r="A16" s="100"/>
      <c r="B16" s="353"/>
      <c r="C16" s="101"/>
      <c r="D16" s="331" t="s">
        <v>121</v>
      </c>
      <c r="E16" s="276" t="s">
        <v>160</v>
      </c>
      <c r="F16" s="243" t="s">
        <v>1065</v>
      </c>
      <c r="G16" s="334" t="s">
        <v>1002</v>
      </c>
      <c r="H16" s="243" t="s">
        <v>837</v>
      </c>
      <c r="I16" s="243" t="s">
        <v>837</v>
      </c>
      <c r="J16" s="290" t="s">
        <v>1000</v>
      </c>
      <c r="K16" s="290" t="s">
        <v>941</v>
      </c>
      <c r="L16" s="244" t="s">
        <v>838</v>
      </c>
      <c r="M16" s="334" t="s">
        <v>942</v>
      </c>
      <c r="N16" s="243"/>
      <c r="O16" s="247"/>
      <c r="P16" s="332" t="s">
        <v>1052</v>
      </c>
      <c r="Q16" s="101"/>
      <c r="R16" s="242" t="s">
        <v>644</v>
      </c>
      <c r="S16" s="264">
        <f>'Sunny 1.14.2026'!Q95</f>
        <v>2.3199999999999998</v>
      </c>
      <c r="T16" s="37" t="s">
        <v>108</v>
      </c>
      <c r="U16" s="336"/>
      <c r="V16" s="341"/>
      <c r="W16" s="341"/>
      <c r="X16" s="341"/>
      <c r="Y16" s="257">
        <v>15</v>
      </c>
      <c r="Z16" s="257">
        <v>3.5</v>
      </c>
      <c r="AA16" s="257">
        <v>27.5</v>
      </c>
      <c r="AB16" s="255">
        <v>10</v>
      </c>
      <c r="AC16" s="258">
        <v>1</v>
      </c>
      <c r="AD16" s="119">
        <f t="shared" si="0"/>
        <v>1E-3</v>
      </c>
      <c r="AE16" s="109">
        <v>63</v>
      </c>
      <c r="AF16" s="105">
        <f t="shared" si="1"/>
        <v>63000</v>
      </c>
      <c r="AG16" s="110">
        <v>2250</v>
      </c>
      <c r="AH16" s="106">
        <f t="shared" si="2"/>
        <v>0.04</v>
      </c>
      <c r="AI16" s="277" t="s">
        <v>992</v>
      </c>
      <c r="AJ16" s="278">
        <v>3.4000000000000002E-2</v>
      </c>
      <c r="AK16" s="111">
        <f t="shared" si="3"/>
        <v>0.23400000000000001</v>
      </c>
      <c r="AL16" s="106">
        <f t="shared" si="4"/>
        <v>0.54</v>
      </c>
      <c r="AM16" s="106">
        <f t="shared" si="5"/>
        <v>2.9</v>
      </c>
      <c r="AN16" s="107">
        <v>0</v>
      </c>
      <c r="AO16" s="106">
        <f t="shared" si="6"/>
        <v>0</v>
      </c>
      <c r="AP16" s="102">
        <v>0.05</v>
      </c>
      <c r="AQ16" s="106">
        <f t="shared" si="7"/>
        <v>0.23</v>
      </c>
      <c r="AR16" s="102">
        <v>0</v>
      </c>
      <c r="AS16" s="102">
        <v>0</v>
      </c>
      <c r="AT16" s="102">
        <v>0</v>
      </c>
      <c r="AU16" s="106">
        <f t="shared" si="8"/>
        <v>0.23</v>
      </c>
      <c r="AV16" s="106">
        <f t="shared" si="9"/>
        <v>3.13</v>
      </c>
      <c r="AW16" s="108">
        <f t="shared" si="10"/>
        <v>0.3044</v>
      </c>
      <c r="AX16" s="270">
        <v>4.5</v>
      </c>
      <c r="AY16" s="101"/>
      <c r="AZ16" s="108" t="str">
        <f t="shared" si="11"/>
        <v/>
      </c>
      <c r="BA16" s="81"/>
      <c r="BB16" s="243">
        <v>500</v>
      </c>
      <c r="BC16" s="106">
        <f t="shared" si="12"/>
        <v>1565</v>
      </c>
      <c r="BD16" s="106">
        <f t="shared" si="13"/>
        <v>2250</v>
      </c>
      <c r="BE16" s="106">
        <f t="shared" si="14"/>
        <v>0</v>
      </c>
      <c r="BF16" s="104" t="str">
        <f t="shared" si="15"/>
        <v/>
      </c>
      <c r="BG16" s="101"/>
      <c r="BH16" s="352"/>
      <c r="BI16" s="243" t="s">
        <v>554</v>
      </c>
      <c r="BJ16" s="242" t="s">
        <v>101</v>
      </c>
      <c r="BK16" s="242" t="s">
        <v>935</v>
      </c>
    </row>
    <row r="17" spans="1:63" ht="22" customHeight="1" x14ac:dyDescent="0.35">
      <c r="A17" s="100"/>
      <c r="B17" s="353"/>
      <c r="C17" s="101"/>
      <c r="D17" s="331" t="s">
        <v>121</v>
      </c>
      <c r="E17" s="161" t="s">
        <v>160</v>
      </c>
      <c r="F17" s="243" t="s">
        <v>1065</v>
      </c>
      <c r="G17" s="334" t="s">
        <v>1002</v>
      </c>
      <c r="H17" s="180" t="s">
        <v>840</v>
      </c>
      <c r="I17" s="180" t="s">
        <v>840</v>
      </c>
      <c r="J17" s="290" t="s">
        <v>1000</v>
      </c>
      <c r="K17" s="290" t="s">
        <v>941</v>
      </c>
      <c r="L17" s="244" t="s">
        <v>841</v>
      </c>
      <c r="M17" s="334" t="s">
        <v>942</v>
      </c>
      <c r="N17" s="243"/>
      <c r="O17" s="247"/>
      <c r="P17" s="332" t="s">
        <v>1053</v>
      </c>
      <c r="Q17" s="101"/>
      <c r="R17" s="242" t="s">
        <v>644</v>
      </c>
      <c r="S17" s="264">
        <f>'Sunny 1.14.2026'!Q96</f>
        <v>3.65</v>
      </c>
      <c r="T17" s="37" t="s">
        <v>108</v>
      </c>
      <c r="U17" s="336"/>
      <c r="V17" s="341"/>
      <c r="W17" s="341"/>
      <c r="X17" s="341"/>
      <c r="Y17" s="257">
        <v>15.5</v>
      </c>
      <c r="Z17" s="257">
        <v>15.5</v>
      </c>
      <c r="AA17" s="257">
        <v>17</v>
      </c>
      <c r="AB17" s="255">
        <v>10</v>
      </c>
      <c r="AC17" s="258">
        <v>1</v>
      </c>
      <c r="AD17" s="119">
        <f t="shared" si="0"/>
        <v>4.0000000000000001E-3</v>
      </c>
      <c r="AE17" s="109">
        <v>63</v>
      </c>
      <c r="AF17" s="105">
        <f t="shared" si="1"/>
        <v>15750</v>
      </c>
      <c r="AG17" s="110">
        <v>2250</v>
      </c>
      <c r="AH17" s="106">
        <f t="shared" si="2"/>
        <v>0.14000000000000001</v>
      </c>
      <c r="AI17" s="277" t="s">
        <v>992</v>
      </c>
      <c r="AJ17" s="278">
        <v>3.4000000000000002E-2</v>
      </c>
      <c r="AK17" s="111">
        <f t="shared" si="3"/>
        <v>0.23400000000000001</v>
      </c>
      <c r="AL17" s="106">
        <f t="shared" si="4"/>
        <v>0.85</v>
      </c>
      <c r="AM17" s="106">
        <f t="shared" si="5"/>
        <v>4.6399999999999997</v>
      </c>
      <c r="AN17" s="107">
        <v>0</v>
      </c>
      <c r="AO17" s="106">
        <f t="shared" si="6"/>
        <v>0</v>
      </c>
      <c r="AP17" s="102">
        <v>0.05</v>
      </c>
      <c r="AQ17" s="106">
        <f t="shared" si="7"/>
        <v>0.36</v>
      </c>
      <c r="AR17" s="102">
        <v>0</v>
      </c>
      <c r="AS17" s="102">
        <v>0</v>
      </c>
      <c r="AT17" s="102">
        <v>0</v>
      </c>
      <c r="AU17" s="106">
        <f t="shared" si="8"/>
        <v>0.36</v>
      </c>
      <c r="AV17" s="106">
        <f t="shared" si="9"/>
        <v>5</v>
      </c>
      <c r="AW17" s="108">
        <f t="shared" si="10"/>
        <v>0.30070000000000002</v>
      </c>
      <c r="AX17" s="270">
        <v>7.15</v>
      </c>
      <c r="AY17" s="101"/>
      <c r="AZ17" s="108" t="str">
        <f t="shared" si="11"/>
        <v/>
      </c>
      <c r="BA17" s="81"/>
      <c r="BB17" s="243">
        <v>500</v>
      </c>
      <c r="BC17" s="106">
        <f t="shared" si="12"/>
        <v>2500</v>
      </c>
      <c r="BD17" s="106">
        <f t="shared" si="13"/>
        <v>3575</v>
      </c>
      <c r="BE17" s="106">
        <f t="shared" si="14"/>
        <v>0</v>
      </c>
      <c r="BF17" s="104" t="str">
        <f t="shared" si="15"/>
        <v/>
      </c>
      <c r="BG17" s="101"/>
      <c r="BH17" s="352"/>
      <c r="BI17" s="243" t="s">
        <v>554</v>
      </c>
      <c r="BJ17" s="242" t="s">
        <v>101</v>
      </c>
      <c r="BK17" s="242" t="s">
        <v>935</v>
      </c>
    </row>
    <row r="18" spans="1:63" ht="22" customHeight="1" x14ac:dyDescent="0.35">
      <c r="A18" s="100"/>
      <c r="B18" s="353"/>
      <c r="C18" s="101"/>
      <c r="D18" s="331" t="s">
        <v>121</v>
      </c>
      <c r="E18" s="276" t="s">
        <v>160</v>
      </c>
      <c r="F18" s="243" t="s">
        <v>1065</v>
      </c>
      <c r="G18" s="334" t="s">
        <v>1002</v>
      </c>
      <c r="H18" s="180" t="s">
        <v>944</v>
      </c>
      <c r="I18" s="180" t="s">
        <v>1067</v>
      </c>
      <c r="J18" s="290" t="s">
        <v>1000</v>
      </c>
      <c r="K18" s="290" t="s">
        <v>941</v>
      </c>
      <c r="L18" s="244" t="s">
        <v>891</v>
      </c>
      <c r="M18" s="334" t="s">
        <v>942</v>
      </c>
      <c r="N18" s="253"/>
      <c r="O18" s="254"/>
      <c r="P18" s="332" t="s">
        <v>1054</v>
      </c>
      <c r="Q18" s="101"/>
      <c r="R18" s="242" t="s">
        <v>644</v>
      </c>
      <c r="S18" s="264">
        <f>'Sunny 1.14.2026'!Q97</f>
        <v>3.97</v>
      </c>
      <c r="T18" s="37" t="s">
        <v>108</v>
      </c>
      <c r="U18" s="336"/>
      <c r="V18" s="341"/>
      <c r="W18" s="341"/>
      <c r="X18" s="341"/>
      <c r="Y18" s="257">
        <v>11</v>
      </c>
      <c r="Z18" s="257">
        <v>11</v>
      </c>
      <c r="AA18" s="257">
        <v>40</v>
      </c>
      <c r="AB18" s="255">
        <v>10</v>
      </c>
      <c r="AC18" s="258">
        <v>1</v>
      </c>
      <c r="AD18" s="119">
        <f t="shared" si="0"/>
        <v>5.0000000000000001E-3</v>
      </c>
      <c r="AE18" s="109">
        <v>63</v>
      </c>
      <c r="AF18" s="105">
        <f t="shared" si="1"/>
        <v>12600</v>
      </c>
      <c r="AG18" s="110">
        <v>2250</v>
      </c>
      <c r="AH18" s="106">
        <f t="shared" si="2"/>
        <v>0.18</v>
      </c>
      <c r="AI18" s="277" t="s">
        <v>992</v>
      </c>
      <c r="AJ18" s="278">
        <v>3.4000000000000002E-2</v>
      </c>
      <c r="AK18" s="111">
        <f t="shared" si="3"/>
        <v>0.23400000000000001</v>
      </c>
      <c r="AL18" s="106">
        <f t="shared" si="4"/>
        <v>0.93</v>
      </c>
      <c r="AM18" s="106">
        <f t="shared" si="5"/>
        <v>5.08</v>
      </c>
      <c r="AN18" s="107">
        <v>0</v>
      </c>
      <c r="AO18" s="106">
        <f t="shared" si="6"/>
        <v>0</v>
      </c>
      <c r="AP18" s="102">
        <v>0.05</v>
      </c>
      <c r="AQ18" s="106">
        <f t="shared" si="7"/>
        <v>0.38</v>
      </c>
      <c r="AR18" s="102">
        <v>0</v>
      </c>
      <c r="AS18" s="102">
        <v>0</v>
      </c>
      <c r="AT18" s="102">
        <v>0</v>
      </c>
      <c r="AU18" s="106">
        <f t="shared" si="8"/>
        <v>0.38</v>
      </c>
      <c r="AV18" s="106">
        <f t="shared" si="9"/>
        <v>5.46</v>
      </c>
      <c r="AW18" s="108">
        <f t="shared" si="10"/>
        <v>0.27200000000000002</v>
      </c>
      <c r="AX18" s="270">
        <v>7.5</v>
      </c>
      <c r="AY18" s="101"/>
      <c r="AZ18" s="108" t="str">
        <f t="shared" si="11"/>
        <v/>
      </c>
      <c r="BA18" s="81"/>
      <c r="BB18" s="243">
        <v>500</v>
      </c>
      <c r="BC18" s="106">
        <f t="shared" si="12"/>
        <v>2730</v>
      </c>
      <c r="BD18" s="106">
        <f t="shared" si="13"/>
        <v>3750</v>
      </c>
      <c r="BE18" s="106">
        <f t="shared" si="14"/>
        <v>0</v>
      </c>
      <c r="BF18" s="104" t="str">
        <f t="shared" si="15"/>
        <v/>
      </c>
      <c r="BG18" s="101"/>
      <c r="BH18" s="352"/>
      <c r="BI18" s="243" t="s">
        <v>554</v>
      </c>
      <c r="BJ18" s="242" t="s">
        <v>101</v>
      </c>
      <c r="BK18" s="242" t="s">
        <v>935</v>
      </c>
    </row>
    <row r="19" spans="1:63" ht="22" customHeight="1" x14ac:dyDescent="0.35">
      <c r="A19" s="100"/>
      <c r="B19" s="353"/>
      <c r="C19" s="101"/>
      <c r="D19" s="331" t="s">
        <v>121</v>
      </c>
      <c r="E19" s="276" t="s">
        <v>160</v>
      </c>
      <c r="F19" s="243" t="s">
        <v>1065</v>
      </c>
      <c r="G19" s="334" t="s">
        <v>1002</v>
      </c>
      <c r="H19" s="243" t="s">
        <v>842</v>
      </c>
      <c r="I19" s="243" t="s">
        <v>842</v>
      </c>
      <c r="J19" s="290" t="s">
        <v>1000</v>
      </c>
      <c r="K19" s="290" t="s">
        <v>941</v>
      </c>
      <c r="L19" s="244" t="s">
        <v>732</v>
      </c>
      <c r="M19" s="334" t="s">
        <v>942</v>
      </c>
      <c r="N19" s="243"/>
      <c r="O19" s="247"/>
      <c r="P19" s="332" t="s">
        <v>1055</v>
      </c>
      <c r="Q19" s="101"/>
      <c r="R19" s="242" t="s">
        <v>644</v>
      </c>
      <c r="S19" s="264">
        <f>'Sunny 1.14.2026'!Q98</f>
        <v>6.35</v>
      </c>
      <c r="T19" s="37" t="s">
        <v>108</v>
      </c>
      <c r="U19" s="336"/>
      <c r="V19" s="341"/>
      <c r="W19" s="341"/>
      <c r="X19" s="341"/>
      <c r="Y19" s="257">
        <v>21.5</v>
      </c>
      <c r="Z19" s="257">
        <v>21.5</v>
      </c>
      <c r="AA19" s="257">
        <v>27.5</v>
      </c>
      <c r="AB19" s="255">
        <v>10</v>
      </c>
      <c r="AC19" s="258">
        <v>1</v>
      </c>
      <c r="AD19" s="119">
        <f t="shared" si="0"/>
        <v>1.2999999999999999E-2</v>
      </c>
      <c r="AE19" s="109">
        <v>63</v>
      </c>
      <c r="AF19" s="105">
        <f t="shared" si="1"/>
        <v>4846</v>
      </c>
      <c r="AG19" s="110">
        <v>2250</v>
      </c>
      <c r="AH19" s="106">
        <f t="shared" si="2"/>
        <v>0.46</v>
      </c>
      <c r="AI19" s="277" t="s">
        <v>992</v>
      </c>
      <c r="AJ19" s="278">
        <v>3.4000000000000002E-2</v>
      </c>
      <c r="AK19" s="111">
        <f t="shared" si="3"/>
        <v>0.23400000000000001</v>
      </c>
      <c r="AL19" s="106">
        <f t="shared" si="4"/>
        <v>1.49</v>
      </c>
      <c r="AM19" s="106">
        <f t="shared" si="5"/>
        <v>8.3000000000000007</v>
      </c>
      <c r="AN19" s="107">
        <v>0</v>
      </c>
      <c r="AO19" s="106">
        <f t="shared" si="6"/>
        <v>0</v>
      </c>
      <c r="AP19" s="102">
        <v>0.05</v>
      </c>
      <c r="AQ19" s="106">
        <f t="shared" si="7"/>
        <v>0.64</v>
      </c>
      <c r="AR19" s="102">
        <v>0</v>
      </c>
      <c r="AS19" s="102">
        <v>0</v>
      </c>
      <c r="AT19" s="102">
        <v>0</v>
      </c>
      <c r="AU19" s="106">
        <f t="shared" si="8"/>
        <v>0.64</v>
      </c>
      <c r="AV19" s="106">
        <f t="shared" si="9"/>
        <v>8.94</v>
      </c>
      <c r="AW19" s="108">
        <f t="shared" si="10"/>
        <v>0.29880000000000001</v>
      </c>
      <c r="AX19" s="270">
        <v>12.75</v>
      </c>
      <c r="AY19" s="101"/>
      <c r="AZ19" s="108" t="str">
        <f t="shared" si="11"/>
        <v/>
      </c>
      <c r="BA19" s="81"/>
      <c r="BB19" s="243">
        <v>500</v>
      </c>
      <c r="BC19" s="106">
        <f t="shared" si="12"/>
        <v>4470</v>
      </c>
      <c r="BD19" s="106">
        <f t="shared" si="13"/>
        <v>6375</v>
      </c>
      <c r="BE19" s="106">
        <f t="shared" si="14"/>
        <v>0</v>
      </c>
      <c r="BF19" s="104" t="str">
        <f t="shared" si="15"/>
        <v/>
      </c>
      <c r="BG19" s="101"/>
      <c r="BH19" s="352"/>
      <c r="BI19" s="243" t="s">
        <v>554</v>
      </c>
      <c r="BJ19" s="242" t="s">
        <v>101</v>
      </c>
      <c r="BK19" s="242" t="s">
        <v>935</v>
      </c>
    </row>
    <row r="20" spans="1:63" ht="22" customHeight="1" x14ac:dyDescent="0.35">
      <c r="A20" s="100"/>
      <c r="B20" s="353"/>
      <c r="C20" s="101"/>
      <c r="D20" s="331" t="s">
        <v>275</v>
      </c>
      <c r="E20" s="148" t="s">
        <v>162</v>
      </c>
      <c r="F20" s="243" t="s">
        <v>1065</v>
      </c>
      <c r="G20" s="334" t="s">
        <v>977</v>
      </c>
      <c r="H20" s="242" t="s">
        <v>1037</v>
      </c>
      <c r="I20" s="242" t="s">
        <v>1035</v>
      </c>
      <c r="J20" s="290" t="s">
        <v>979</v>
      </c>
      <c r="K20" s="290" t="s">
        <v>979</v>
      </c>
      <c r="L20" s="250" t="s">
        <v>932</v>
      </c>
      <c r="M20" s="334" t="s">
        <v>980</v>
      </c>
      <c r="N20" s="242"/>
      <c r="O20" s="251"/>
      <c r="P20" s="333" t="s">
        <v>1056</v>
      </c>
      <c r="Q20" s="101"/>
      <c r="R20" s="242" t="s">
        <v>644</v>
      </c>
      <c r="S20" s="264">
        <f>'Sunny 1.14.2026'!Q131</f>
        <v>2.37</v>
      </c>
      <c r="T20" s="37" t="s">
        <v>108</v>
      </c>
      <c r="U20" s="336" t="s">
        <v>934</v>
      </c>
      <c r="V20" s="346">
        <v>35</v>
      </c>
      <c r="W20" s="346">
        <v>29.5</v>
      </c>
      <c r="X20" s="346">
        <v>42.5</v>
      </c>
      <c r="Y20" s="259">
        <v>18</v>
      </c>
      <c r="Z20" s="259">
        <v>9</v>
      </c>
      <c r="AA20" s="259">
        <v>23</v>
      </c>
      <c r="AB20" s="255">
        <v>10</v>
      </c>
      <c r="AC20" s="260">
        <v>2</v>
      </c>
      <c r="AD20" s="119">
        <f t="shared" si="0"/>
        <v>4.0000000000000001E-3</v>
      </c>
      <c r="AE20" s="109">
        <v>63</v>
      </c>
      <c r="AF20" s="105">
        <f t="shared" si="1"/>
        <v>31500</v>
      </c>
      <c r="AG20" s="110">
        <v>2250</v>
      </c>
      <c r="AH20" s="106">
        <f t="shared" si="2"/>
        <v>7.0000000000000007E-2</v>
      </c>
      <c r="AI20" s="265" t="s">
        <v>700</v>
      </c>
      <c r="AJ20" s="266">
        <v>1.7999999999999999E-2</v>
      </c>
      <c r="AK20" s="111">
        <f t="shared" si="3"/>
        <v>0.218</v>
      </c>
      <c r="AL20" s="106">
        <f t="shared" si="4"/>
        <v>0.52</v>
      </c>
      <c r="AM20" s="106">
        <f t="shared" si="5"/>
        <v>2.96</v>
      </c>
      <c r="AN20" s="107">
        <v>0</v>
      </c>
      <c r="AO20" s="106">
        <f t="shared" si="6"/>
        <v>0</v>
      </c>
      <c r="AP20" s="102">
        <v>0.05</v>
      </c>
      <c r="AQ20" s="106">
        <f t="shared" si="7"/>
        <v>0.27</v>
      </c>
      <c r="AR20" s="102">
        <v>0</v>
      </c>
      <c r="AS20" s="102">
        <v>0</v>
      </c>
      <c r="AT20" s="102">
        <v>0</v>
      </c>
      <c r="AU20" s="106">
        <f t="shared" si="8"/>
        <v>0.27</v>
      </c>
      <c r="AV20" s="106">
        <f t="shared" si="9"/>
        <v>3.23</v>
      </c>
      <c r="AW20" s="108">
        <f t="shared" si="10"/>
        <v>0.4073</v>
      </c>
      <c r="AX20" s="270">
        <v>5.45</v>
      </c>
      <c r="AY20" s="101"/>
      <c r="AZ20" s="108" t="str">
        <f t="shared" si="11"/>
        <v/>
      </c>
      <c r="BA20" s="81"/>
      <c r="BB20" s="242">
        <v>1000</v>
      </c>
      <c r="BC20" s="106">
        <f t="shared" si="12"/>
        <v>3230</v>
      </c>
      <c r="BD20" s="106">
        <f t="shared" si="13"/>
        <v>5450</v>
      </c>
      <c r="BE20" s="106">
        <f t="shared" si="14"/>
        <v>0</v>
      </c>
      <c r="BF20" s="104">
        <v>21.94</v>
      </c>
      <c r="BG20" s="101"/>
      <c r="BH20" s="352"/>
      <c r="BI20" s="243" t="s">
        <v>554</v>
      </c>
      <c r="BJ20" s="242" t="s">
        <v>101</v>
      </c>
      <c r="BK20" s="242" t="s">
        <v>935</v>
      </c>
    </row>
    <row r="21" spans="1:63" ht="22" customHeight="1" x14ac:dyDescent="0.35">
      <c r="A21" s="100"/>
      <c r="B21" s="353"/>
      <c r="C21" s="101"/>
      <c r="D21" s="331" t="s">
        <v>275</v>
      </c>
      <c r="E21" s="161" t="s">
        <v>162</v>
      </c>
      <c r="F21" s="243" t="s">
        <v>1065</v>
      </c>
      <c r="G21" s="334" t="s">
        <v>977</v>
      </c>
      <c r="H21" s="243" t="s">
        <v>832</v>
      </c>
      <c r="I21" s="243" t="s">
        <v>832</v>
      </c>
      <c r="J21" s="290" t="s">
        <v>979</v>
      </c>
      <c r="K21" s="290" t="s">
        <v>979</v>
      </c>
      <c r="L21" s="244" t="s">
        <v>981</v>
      </c>
      <c r="M21" s="334" t="s">
        <v>980</v>
      </c>
      <c r="N21" s="243"/>
      <c r="O21" s="247"/>
      <c r="P21" s="333" t="s">
        <v>1057</v>
      </c>
      <c r="Q21" s="101"/>
      <c r="R21" s="242" t="s">
        <v>644</v>
      </c>
      <c r="S21" s="264">
        <f>'Sunny 1.14.2026'!Q132</f>
        <v>1.52</v>
      </c>
      <c r="T21" s="37" t="s">
        <v>108</v>
      </c>
      <c r="U21" s="336"/>
      <c r="V21" s="346"/>
      <c r="W21" s="346"/>
      <c r="X21" s="346"/>
      <c r="Y21" s="257">
        <v>12</v>
      </c>
      <c r="Z21" s="257">
        <v>7</v>
      </c>
      <c r="AA21" s="257">
        <v>13.5</v>
      </c>
      <c r="AB21" s="255">
        <v>10</v>
      </c>
      <c r="AC21" s="258">
        <v>1</v>
      </c>
      <c r="AD21" s="119">
        <f t="shared" si="0"/>
        <v>1E-3</v>
      </c>
      <c r="AE21" s="109">
        <v>63</v>
      </c>
      <c r="AF21" s="105">
        <f t="shared" si="1"/>
        <v>63000</v>
      </c>
      <c r="AG21" s="110">
        <v>2250</v>
      </c>
      <c r="AH21" s="106">
        <f t="shared" si="2"/>
        <v>0.04</v>
      </c>
      <c r="AI21" s="277" t="s">
        <v>992</v>
      </c>
      <c r="AJ21" s="278">
        <v>3.4000000000000002E-2</v>
      </c>
      <c r="AK21" s="111">
        <f t="shared" si="3"/>
        <v>0.23400000000000001</v>
      </c>
      <c r="AL21" s="106">
        <f t="shared" ref="AL21:AL28" si="16">IF(ISERROR(S21*AK21),"",S21*AK21)</f>
        <v>0.36</v>
      </c>
      <c r="AM21" s="106">
        <f t="shared" ref="AM21:AM28" si="17">IF(ISERROR(S21+AH21+AL21),"",S21+AH21+AL21)</f>
        <v>1.92</v>
      </c>
      <c r="AN21" s="107">
        <v>0</v>
      </c>
      <c r="AO21" s="106">
        <f t="shared" ref="AO21:AO28" si="18">IF(ISERROR(AX21*AN21),"",AX21*AN21)</f>
        <v>0</v>
      </c>
      <c r="AP21" s="102">
        <v>0.05</v>
      </c>
      <c r="AQ21" s="106">
        <f t="shared" ref="AQ21:AQ28" si="19">IF(ISERROR(AX21*AP21),"",AX21*AP21)</f>
        <v>0.16</v>
      </c>
      <c r="AR21" s="102">
        <v>0</v>
      </c>
      <c r="AS21" s="102">
        <v>0</v>
      </c>
      <c r="AT21" s="102">
        <v>0</v>
      </c>
      <c r="AU21" s="106">
        <f t="shared" ref="AU21:AU28" si="20">IF(ISERROR(AO21+AQ21+AT21),"",AO21+AQ21+AT21)</f>
        <v>0.16</v>
      </c>
      <c r="AV21" s="106">
        <f t="shared" ref="AV21:AV28" si="21">IF(ISERROR(AM21+AU21),"",AM21+AU21)</f>
        <v>2.08</v>
      </c>
      <c r="AW21" s="108">
        <f t="shared" ref="AW21:AW28" si="22">IF(ISERROR((AX21-AV21)/AX21),"",(AX21-AV21)/AX21)</f>
        <v>0.36</v>
      </c>
      <c r="AX21" s="270">
        <v>3.25</v>
      </c>
      <c r="AY21" s="101"/>
      <c r="AZ21" s="108" t="str">
        <f t="shared" si="11"/>
        <v/>
      </c>
      <c r="BA21" s="81"/>
      <c r="BB21" s="243">
        <v>500</v>
      </c>
      <c r="BC21" s="106">
        <f t="shared" si="12"/>
        <v>1040</v>
      </c>
      <c r="BD21" s="106">
        <f t="shared" si="13"/>
        <v>1625</v>
      </c>
      <c r="BE21" s="106">
        <f t="shared" si="14"/>
        <v>0</v>
      </c>
      <c r="BF21" s="104" t="str">
        <f t="shared" ref="BF21:BF28" si="23">IF(V21="","",V21*W21*X21/1000000/AC21*BB21)</f>
        <v/>
      </c>
      <c r="BG21" s="101"/>
      <c r="BH21" s="352"/>
      <c r="BI21" s="243" t="s">
        <v>554</v>
      </c>
      <c r="BJ21" s="242" t="s">
        <v>101</v>
      </c>
      <c r="BK21" s="242" t="s">
        <v>935</v>
      </c>
    </row>
    <row r="22" spans="1:63" ht="22" customHeight="1" x14ac:dyDescent="0.35">
      <c r="A22" s="100"/>
      <c r="B22" s="353"/>
      <c r="C22" s="101"/>
      <c r="D22" s="331" t="s">
        <v>275</v>
      </c>
      <c r="E22" s="161" t="s">
        <v>162</v>
      </c>
      <c r="F22" s="243" t="s">
        <v>1065</v>
      </c>
      <c r="G22" s="334" t="s">
        <v>977</v>
      </c>
      <c r="H22" s="243" t="s">
        <v>833</v>
      </c>
      <c r="I22" s="243" t="s">
        <v>833</v>
      </c>
      <c r="J22" s="290" t="s">
        <v>979</v>
      </c>
      <c r="K22" s="290" t="s">
        <v>979</v>
      </c>
      <c r="L22" s="244" t="s">
        <v>982</v>
      </c>
      <c r="M22" s="334" t="s">
        <v>980</v>
      </c>
      <c r="N22" s="243"/>
      <c r="O22" s="247"/>
      <c r="P22" s="333" t="s">
        <v>1058</v>
      </c>
      <c r="Q22" s="101"/>
      <c r="R22" s="242" t="s">
        <v>644</v>
      </c>
      <c r="S22" s="264">
        <f>'Sunny 1.14.2026'!Q133</f>
        <v>1.45</v>
      </c>
      <c r="T22" s="37" t="s">
        <v>108</v>
      </c>
      <c r="U22" s="336"/>
      <c r="V22" s="346"/>
      <c r="W22" s="346"/>
      <c r="X22" s="346"/>
      <c r="Y22" s="243">
        <v>9</v>
      </c>
      <c r="Z22" s="243">
        <v>9</v>
      </c>
      <c r="AA22" s="243">
        <v>13</v>
      </c>
      <c r="AB22" s="255">
        <v>10</v>
      </c>
      <c r="AC22" s="258">
        <v>1</v>
      </c>
      <c r="AD22" s="119">
        <f t="shared" ref="AD22:AD28" si="24">IF(Y22="","",Y22*Z22*AA22/1000000)</f>
        <v>1E-3</v>
      </c>
      <c r="AE22" s="109">
        <v>63</v>
      </c>
      <c r="AF22" s="105">
        <f t="shared" ref="AF22:AF28" si="25">IF(AC22="","",AE22/AD22*AC22)</f>
        <v>63000</v>
      </c>
      <c r="AG22" s="110">
        <v>2250</v>
      </c>
      <c r="AH22" s="106">
        <f t="shared" ref="AH22:AH28" si="26">IF(ISERROR(AG22/AF22),"",AG22/AF22)</f>
        <v>0.04</v>
      </c>
      <c r="AI22" s="277" t="s">
        <v>992</v>
      </c>
      <c r="AJ22" s="278">
        <v>3.4000000000000002E-2</v>
      </c>
      <c r="AK22" s="111">
        <f t="shared" ref="AK22:AK28" si="27">AJ22+20%</f>
        <v>0.23400000000000001</v>
      </c>
      <c r="AL22" s="106">
        <f t="shared" si="16"/>
        <v>0.34</v>
      </c>
      <c r="AM22" s="106">
        <f t="shared" si="17"/>
        <v>1.83</v>
      </c>
      <c r="AN22" s="107">
        <v>0</v>
      </c>
      <c r="AO22" s="106">
        <f t="shared" si="18"/>
        <v>0</v>
      </c>
      <c r="AP22" s="102">
        <v>0.05</v>
      </c>
      <c r="AQ22" s="106">
        <f t="shared" si="19"/>
        <v>0.16</v>
      </c>
      <c r="AR22" s="102">
        <v>0</v>
      </c>
      <c r="AS22" s="102">
        <v>0</v>
      </c>
      <c r="AT22" s="102">
        <v>0</v>
      </c>
      <c r="AU22" s="106">
        <f t="shared" si="20"/>
        <v>0.16</v>
      </c>
      <c r="AV22" s="106">
        <f t="shared" si="21"/>
        <v>1.99</v>
      </c>
      <c r="AW22" s="108">
        <f t="shared" si="22"/>
        <v>0.35809999999999997</v>
      </c>
      <c r="AX22" s="270">
        <v>3.1</v>
      </c>
      <c r="AY22" s="101"/>
      <c r="AZ22" s="108" t="str">
        <f t="shared" ref="AZ22:AZ28" si="28">IF(ISERROR((AY22-AX22)/AY22),"",(AY22-AX22)/AY22)</f>
        <v/>
      </c>
      <c r="BA22" s="81"/>
      <c r="BB22" s="243">
        <v>500</v>
      </c>
      <c r="BC22" s="106">
        <f t="shared" ref="BC22:BC28" si="29">IF(ISERROR(AV22*BB22),"",AV22*BB22)</f>
        <v>995</v>
      </c>
      <c r="BD22" s="106">
        <f t="shared" ref="BD22:BD28" si="30">IF(ISERROR(AX22*BB22),"",AX22*BB22)</f>
        <v>1550</v>
      </c>
      <c r="BE22" s="106">
        <f t="shared" ref="BE22:BE28" si="31">IF(ISERROR(AY22*BB22),"",AY22*BB22)</f>
        <v>0</v>
      </c>
      <c r="BF22" s="104" t="str">
        <f t="shared" si="23"/>
        <v/>
      </c>
      <c r="BG22" s="101"/>
      <c r="BH22" s="352"/>
      <c r="BI22" s="243" t="s">
        <v>554</v>
      </c>
      <c r="BJ22" s="242" t="s">
        <v>101</v>
      </c>
      <c r="BK22" s="242" t="s">
        <v>935</v>
      </c>
    </row>
    <row r="23" spans="1:63" ht="22" customHeight="1" x14ac:dyDescent="0.35">
      <c r="A23" s="100"/>
      <c r="B23" s="353"/>
      <c r="C23" s="101"/>
      <c r="D23" s="331" t="s">
        <v>275</v>
      </c>
      <c r="E23" s="161" t="s">
        <v>162</v>
      </c>
      <c r="F23" s="243" t="s">
        <v>1065</v>
      </c>
      <c r="G23" s="334" t="s">
        <v>977</v>
      </c>
      <c r="H23" s="243" t="s">
        <v>834</v>
      </c>
      <c r="I23" s="243" t="s">
        <v>834</v>
      </c>
      <c r="J23" s="290" t="s">
        <v>979</v>
      </c>
      <c r="K23" s="290" t="s">
        <v>979</v>
      </c>
      <c r="L23" s="244" t="s">
        <v>983</v>
      </c>
      <c r="M23" s="334" t="s">
        <v>980</v>
      </c>
      <c r="N23" s="243"/>
      <c r="O23" s="247"/>
      <c r="P23" s="333" t="s">
        <v>1059</v>
      </c>
      <c r="Q23" s="101"/>
      <c r="R23" s="242" t="s">
        <v>644</v>
      </c>
      <c r="S23" s="264">
        <f>'Sunny 1.14.2026'!Q134</f>
        <v>1.45</v>
      </c>
      <c r="T23" s="37" t="s">
        <v>108</v>
      </c>
      <c r="U23" s="336"/>
      <c r="V23" s="346"/>
      <c r="W23" s="346"/>
      <c r="X23" s="346"/>
      <c r="Y23" s="257">
        <v>10.5</v>
      </c>
      <c r="Z23" s="257">
        <v>3.5</v>
      </c>
      <c r="AA23" s="257">
        <v>15.5</v>
      </c>
      <c r="AB23" s="255">
        <v>10</v>
      </c>
      <c r="AC23" s="258">
        <v>1</v>
      </c>
      <c r="AD23" s="119">
        <f t="shared" si="24"/>
        <v>1E-3</v>
      </c>
      <c r="AE23" s="109">
        <v>63</v>
      </c>
      <c r="AF23" s="105">
        <f t="shared" si="25"/>
        <v>63000</v>
      </c>
      <c r="AG23" s="110">
        <v>2250</v>
      </c>
      <c r="AH23" s="106">
        <f t="shared" si="26"/>
        <v>0.04</v>
      </c>
      <c r="AI23" s="277" t="s">
        <v>992</v>
      </c>
      <c r="AJ23" s="278">
        <v>3.4000000000000002E-2</v>
      </c>
      <c r="AK23" s="111">
        <f t="shared" si="27"/>
        <v>0.23400000000000001</v>
      </c>
      <c r="AL23" s="106">
        <f t="shared" si="16"/>
        <v>0.34</v>
      </c>
      <c r="AM23" s="106">
        <f t="shared" si="17"/>
        <v>1.83</v>
      </c>
      <c r="AN23" s="107">
        <v>0</v>
      </c>
      <c r="AO23" s="106">
        <f t="shared" si="18"/>
        <v>0</v>
      </c>
      <c r="AP23" s="102">
        <v>0.05</v>
      </c>
      <c r="AQ23" s="106">
        <f t="shared" si="19"/>
        <v>0.16</v>
      </c>
      <c r="AR23" s="102">
        <v>0</v>
      </c>
      <c r="AS23" s="102">
        <v>0</v>
      </c>
      <c r="AT23" s="102">
        <v>0</v>
      </c>
      <c r="AU23" s="106">
        <f t="shared" si="20"/>
        <v>0.16</v>
      </c>
      <c r="AV23" s="106">
        <f t="shared" si="21"/>
        <v>1.99</v>
      </c>
      <c r="AW23" s="108">
        <f t="shared" si="22"/>
        <v>0.35809999999999997</v>
      </c>
      <c r="AX23" s="270">
        <v>3.1</v>
      </c>
      <c r="AY23" s="101"/>
      <c r="AZ23" s="108" t="str">
        <f t="shared" si="28"/>
        <v/>
      </c>
      <c r="BA23" s="81"/>
      <c r="BB23" s="243">
        <v>500</v>
      </c>
      <c r="BC23" s="106">
        <f t="shared" si="29"/>
        <v>995</v>
      </c>
      <c r="BD23" s="106">
        <f t="shared" si="30"/>
        <v>1550</v>
      </c>
      <c r="BE23" s="106">
        <f t="shared" si="31"/>
        <v>0</v>
      </c>
      <c r="BF23" s="104" t="str">
        <f t="shared" si="23"/>
        <v/>
      </c>
      <c r="BG23" s="101"/>
      <c r="BH23" s="352"/>
      <c r="BI23" s="243" t="s">
        <v>554</v>
      </c>
      <c r="BJ23" s="242" t="s">
        <v>101</v>
      </c>
      <c r="BK23" s="242" t="s">
        <v>935</v>
      </c>
    </row>
    <row r="24" spans="1:63" ht="22" customHeight="1" x14ac:dyDescent="0.35">
      <c r="A24" s="100"/>
      <c r="B24" s="353"/>
      <c r="C24" s="101"/>
      <c r="D24" s="331" t="s">
        <v>275</v>
      </c>
      <c r="E24" s="161" t="s">
        <v>162</v>
      </c>
      <c r="F24" s="243" t="s">
        <v>1065</v>
      </c>
      <c r="G24" s="334" t="s">
        <v>977</v>
      </c>
      <c r="H24" s="243" t="s">
        <v>837</v>
      </c>
      <c r="I24" s="243" t="s">
        <v>837</v>
      </c>
      <c r="J24" s="290" t="s">
        <v>979</v>
      </c>
      <c r="K24" s="290" t="s">
        <v>979</v>
      </c>
      <c r="L24" s="244" t="s">
        <v>838</v>
      </c>
      <c r="M24" s="334" t="s">
        <v>980</v>
      </c>
      <c r="N24" s="243"/>
      <c r="O24" s="247"/>
      <c r="P24" s="333" t="s">
        <v>1060</v>
      </c>
      <c r="Q24" s="101"/>
      <c r="R24" s="242" t="s">
        <v>644</v>
      </c>
      <c r="S24" s="264">
        <f>'Sunny 1.14.2026'!Q135</f>
        <v>2.67</v>
      </c>
      <c r="T24" s="37" t="s">
        <v>108</v>
      </c>
      <c r="U24" s="336"/>
      <c r="V24" s="346"/>
      <c r="W24" s="346"/>
      <c r="X24" s="346"/>
      <c r="Y24" s="257">
        <v>15</v>
      </c>
      <c r="Z24" s="257">
        <v>3.5</v>
      </c>
      <c r="AA24" s="257">
        <v>27.5</v>
      </c>
      <c r="AB24" s="255">
        <v>10</v>
      </c>
      <c r="AC24" s="258">
        <v>1</v>
      </c>
      <c r="AD24" s="119">
        <f t="shared" si="24"/>
        <v>1E-3</v>
      </c>
      <c r="AE24" s="109">
        <v>63</v>
      </c>
      <c r="AF24" s="105">
        <f t="shared" si="25"/>
        <v>63000</v>
      </c>
      <c r="AG24" s="110">
        <v>2250</v>
      </c>
      <c r="AH24" s="106">
        <f t="shared" si="26"/>
        <v>0.04</v>
      </c>
      <c r="AI24" s="277" t="s">
        <v>992</v>
      </c>
      <c r="AJ24" s="278">
        <v>3.4000000000000002E-2</v>
      </c>
      <c r="AK24" s="111">
        <f t="shared" si="27"/>
        <v>0.23400000000000001</v>
      </c>
      <c r="AL24" s="106">
        <f t="shared" si="16"/>
        <v>0.62</v>
      </c>
      <c r="AM24" s="106">
        <f t="shared" si="17"/>
        <v>3.33</v>
      </c>
      <c r="AN24" s="107">
        <v>0</v>
      </c>
      <c r="AO24" s="106">
        <f t="shared" si="18"/>
        <v>0</v>
      </c>
      <c r="AP24" s="102">
        <v>0.05</v>
      </c>
      <c r="AQ24" s="106">
        <f t="shared" si="19"/>
        <v>0.26</v>
      </c>
      <c r="AR24" s="102">
        <v>0</v>
      </c>
      <c r="AS24" s="102">
        <v>0</v>
      </c>
      <c r="AT24" s="102">
        <v>0</v>
      </c>
      <c r="AU24" s="106">
        <f t="shared" si="20"/>
        <v>0.26</v>
      </c>
      <c r="AV24" s="106">
        <f t="shared" si="21"/>
        <v>3.59</v>
      </c>
      <c r="AW24" s="108">
        <f t="shared" si="22"/>
        <v>0.31619999999999998</v>
      </c>
      <c r="AX24" s="270">
        <v>5.25</v>
      </c>
      <c r="AY24" s="101"/>
      <c r="AZ24" s="108" t="str">
        <f t="shared" si="28"/>
        <v/>
      </c>
      <c r="BA24" s="81"/>
      <c r="BB24" s="243">
        <v>500</v>
      </c>
      <c r="BC24" s="106">
        <f t="shared" si="29"/>
        <v>1795</v>
      </c>
      <c r="BD24" s="106">
        <f t="shared" si="30"/>
        <v>2625</v>
      </c>
      <c r="BE24" s="106">
        <f t="shared" si="31"/>
        <v>0</v>
      </c>
      <c r="BF24" s="104" t="str">
        <f t="shared" si="23"/>
        <v/>
      </c>
      <c r="BG24" s="101"/>
      <c r="BH24" s="352"/>
      <c r="BI24" s="243" t="s">
        <v>554</v>
      </c>
      <c r="BJ24" s="242" t="s">
        <v>101</v>
      </c>
      <c r="BK24" s="242" t="s">
        <v>935</v>
      </c>
    </row>
    <row r="25" spans="1:63" ht="22" customHeight="1" x14ac:dyDescent="0.35">
      <c r="A25" s="100"/>
      <c r="B25" s="353"/>
      <c r="C25" s="101"/>
      <c r="D25" s="331" t="s">
        <v>275</v>
      </c>
      <c r="E25" s="161" t="s">
        <v>162</v>
      </c>
      <c r="F25" s="243" t="s">
        <v>1065</v>
      </c>
      <c r="G25" s="334" t="s">
        <v>977</v>
      </c>
      <c r="H25" s="180" t="s">
        <v>835</v>
      </c>
      <c r="I25" s="180" t="s">
        <v>835</v>
      </c>
      <c r="J25" s="290" t="s">
        <v>979</v>
      </c>
      <c r="K25" s="290" t="s">
        <v>979</v>
      </c>
      <c r="L25" s="244" t="s">
        <v>984</v>
      </c>
      <c r="M25" s="334" t="s">
        <v>980</v>
      </c>
      <c r="N25" s="243"/>
      <c r="O25" s="247"/>
      <c r="P25" s="333" t="s">
        <v>1061</v>
      </c>
      <c r="Q25" s="101"/>
      <c r="R25" s="242" t="s">
        <v>644</v>
      </c>
      <c r="S25" s="264">
        <f>'Sunny 1.14.2026'!Q136</f>
        <v>2.3199999999999998</v>
      </c>
      <c r="T25" s="37" t="s">
        <v>108</v>
      </c>
      <c r="U25" s="336"/>
      <c r="V25" s="346"/>
      <c r="W25" s="346"/>
      <c r="X25" s="346"/>
      <c r="Y25" s="257">
        <v>11</v>
      </c>
      <c r="Z25" s="257">
        <v>11</v>
      </c>
      <c r="AA25" s="257">
        <v>13.5</v>
      </c>
      <c r="AB25" s="255">
        <v>10</v>
      </c>
      <c r="AC25" s="258">
        <v>1</v>
      </c>
      <c r="AD25" s="119">
        <f t="shared" si="24"/>
        <v>2E-3</v>
      </c>
      <c r="AE25" s="109">
        <v>63</v>
      </c>
      <c r="AF25" s="105">
        <f t="shared" si="25"/>
        <v>31500</v>
      </c>
      <c r="AG25" s="110">
        <v>2250</v>
      </c>
      <c r="AH25" s="106">
        <f t="shared" si="26"/>
        <v>7.0000000000000007E-2</v>
      </c>
      <c r="AI25" s="277" t="s">
        <v>992</v>
      </c>
      <c r="AJ25" s="278">
        <v>3.4000000000000002E-2</v>
      </c>
      <c r="AK25" s="111">
        <f t="shared" si="27"/>
        <v>0.23400000000000001</v>
      </c>
      <c r="AL25" s="106">
        <f t="shared" si="16"/>
        <v>0.54</v>
      </c>
      <c r="AM25" s="106">
        <f t="shared" si="17"/>
        <v>2.93</v>
      </c>
      <c r="AN25" s="107">
        <v>0</v>
      </c>
      <c r="AO25" s="106">
        <f t="shared" si="18"/>
        <v>0</v>
      </c>
      <c r="AP25" s="102">
        <v>0.05</v>
      </c>
      <c r="AQ25" s="106">
        <f t="shared" si="19"/>
        <v>0.24</v>
      </c>
      <c r="AR25" s="102">
        <v>0</v>
      </c>
      <c r="AS25" s="102">
        <v>0</v>
      </c>
      <c r="AT25" s="102">
        <v>0</v>
      </c>
      <c r="AU25" s="106">
        <f t="shared" si="20"/>
        <v>0.24</v>
      </c>
      <c r="AV25" s="106">
        <f t="shared" si="21"/>
        <v>3.17</v>
      </c>
      <c r="AW25" s="108">
        <f t="shared" si="22"/>
        <v>0.34639999999999999</v>
      </c>
      <c r="AX25" s="270">
        <v>4.8499999999999996</v>
      </c>
      <c r="AY25" s="101"/>
      <c r="AZ25" s="108" t="str">
        <f t="shared" si="28"/>
        <v/>
      </c>
      <c r="BA25" s="81"/>
      <c r="BB25" s="243">
        <v>500</v>
      </c>
      <c r="BC25" s="106">
        <f t="shared" si="29"/>
        <v>1585</v>
      </c>
      <c r="BD25" s="106">
        <f t="shared" si="30"/>
        <v>2425</v>
      </c>
      <c r="BE25" s="106">
        <f t="shared" si="31"/>
        <v>0</v>
      </c>
      <c r="BF25" s="104" t="str">
        <f t="shared" si="23"/>
        <v/>
      </c>
      <c r="BG25" s="101"/>
      <c r="BH25" s="352"/>
      <c r="BI25" s="243" t="s">
        <v>554</v>
      </c>
      <c r="BJ25" s="242" t="s">
        <v>101</v>
      </c>
      <c r="BK25" s="242" t="s">
        <v>935</v>
      </c>
    </row>
    <row r="26" spans="1:63" ht="22" customHeight="1" x14ac:dyDescent="0.35">
      <c r="A26" s="100"/>
      <c r="B26" s="353"/>
      <c r="C26" s="101"/>
      <c r="D26" s="331" t="s">
        <v>275</v>
      </c>
      <c r="E26" s="161" t="s">
        <v>162</v>
      </c>
      <c r="F26" s="243" t="s">
        <v>1065</v>
      </c>
      <c r="G26" s="334" t="s">
        <v>977</v>
      </c>
      <c r="H26" s="206" t="s">
        <v>843</v>
      </c>
      <c r="I26" s="206" t="s">
        <v>1067</v>
      </c>
      <c r="J26" s="290" t="s">
        <v>979</v>
      </c>
      <c r="K26" s="290" t="s">
        <v>979</v>
      </c>
      <c r="L26" s="244" t="s">
        <v>891</v>
      </c>
      <c r="M26" s="334" t="s">
        <v>980</v>
      </c>
      <c r="N26" s="243"/>
      <c r="O26" s="247"/>
      <c r="P26" s="333" t="s">
        <v>1062</v>
      </c>
      <c r="Q26" s="101"/>
      <c r="R26" s="242" t="s">
        <v>644</v>
      </c>
      <c r="S26" s="264">
        <f>'Sunny 1.14.2026'!Q137</f>
        <v>4.0999999999999996</v>
      </c>
      <c r="T26" s="37" t="s">
        <v>108</v>
      </c>
      <c r="U26" s="336"/>
      <c r="V26" s="346"/>
      <c r="W26" s="346"/>
      <c r="X26" s="346"/>
      <c r="Y26" s="257">
        <v>11</v>
      </c>
      <c r="Z26" s="257">
        <v>11</v>
      </c>
      <c r="AA26" s="257">
        <v>40</v>
      </c>
      <c r="AB26" s="255">
        <v>10</v>
      </c>
      <c r="AC26" s="258">
        <v>1</v>
      </c>
      <c r="AD26" s="119">
        <f t="shared" si="24"/>
        <v>5.0000000000000001E-3</v>
      </c>
      <c r="AE26" s="109">
        <v>63</v>
      </c>
      <c r="AF26" s="105">
        <f t="shared" si="25"/>
        <v>12600</v>
      </c>
      <c r="AG26" s="110">
        <v>2250</v>
      </c>
      <c r="AH26" s="106">
        <f t="shared" si="26"/>
        <v>0.18</v>
      </c>
      <c r="AI26" s="277" t="s">
        <v>992</v>
      </c>
      <c r="AJ26" s="278">
        <v>3.4000000000000002E-2</v>
      </c>
      <c r="AK26" s="111">
        <f t="shared" si="27"/>
        <v>0.23400000000000001</v>
      </c>
      <c r="AL26" s="106">
        <f t="shared" si="16"/>
        <v>0.96</v>
      </c>
      <c r="AM26" s="106">
        <f t="shared" si="17"/>
        <v>5.24</v>
      </c>
      <c r="AN26" s="107">
        <v>0</v>
      </c>
      <c r="AO26" s="106">
        <f t="shared" si="18"/>
        <v>0</v>
      </c>
      <c r="AP26" s="102">
        <v>0.05</v>
      </c>
      <c r="AQ26" s="106">
        <f t="shared" si="19"/>
        <v>0.38</v>
      </c>
      <c r="AR26" s="102">
        <v>0</v>
      </c>
      <c r="AS26" s="102">
        <v>0</v>
      </c>
      <c r="AT26" s="102">
        <v>0</v>
      </c>
      <c r="AU26" s="106">
        <f t="shared" si="20"/>
        <v>0.38</v>
      </c>
      <c r="AV26" s="106">
        <f t="shared" si="21"/>
        <v>5.62</v>
      </c>
      <c r="AW26" s="108">
        <f t="shared" si="22"/>
        <v>0.25069999999999998</v>
      </c>
      <c r="AX26" s="270">
        <v>7.5</v>
      </c>
      <c r="AY26" s="101"/>
      <c r="AZ26" s="108" t="str">
        <f t="shared" si="28"/>
        <v/>
      </c>
      <c r="BA26" s="81"/>
      <c r="BB26" s="243">
        <v>500</v>
      </c>
      <c r="BC26" s="106">
        <f t="shared" si="29"/>
        <v>2810</v>
      </c>
      <c r="BD26" s="106">
        <f t="shared" si="30"/>
        <v>3750</v>
      </c>
      <c r="BE26" s="106">
        <f t="shared" si="31"/>
        <v>0</v>
      </c>
      <c r="BF26" s="104" t="str">
        <f t="shared" si="23"/>
        <v/>
      </c>
      <c r="BG26" s="101"/>
      <c r="BH26" s="352"/>
      <c r="BI26" s="243" t="s">
        <v>554</v>
      </c>
      <c r="BJ26" s="242" t="s">
        <v>101</v>
      </c>
      <c r="BK26" s="242" t="s">
        <v>935</v>
      </c>
    </row>
    <row r="27" spans="1:63" ht="22" customHeight="1" x14ac:dyDescent="0.35">
      <c r="A27" s="100"/>
      <c r="B27" s="353"/>
      <c r="C27" s="101"/>
      <c r="D27" s="331" t="s">
        <v>275</v>
      </c>
      <c r="E27" s="161" t="s">
        <v>162</v>
      </c>
      <c r="F27" s="243" t="s">
        <v>1065</v>
      </c>
      <c r="G27" s="334" t="s">
        <v>977</v>
      </c>
      <c r="H27" s="180" t="s">
        <v>840</v>
      </c>
      <c r="I27" s="180" t="s">
        <v>840</v>
      </c>
      <c r="J27" s="290" t="s">
        <v>979</v>
      </c>
      <c r="K27" s="290" t="s">
        <v>979</v>
      </c>
      <c r="L27" s="244" t="s">
        <v>841</v>
      </c>
      <c r="M27" s="334" t="s">
        <v>980</v>
      </c>
      <c r="N27" s="243"/>
      <c r="O27" s="247"/>
      <c r="P27" s="333" t="s">
        <v>1063</v>
      </c>
      <c r="Q27" s="101"/>
      <c r="R27" s="242" t="s">
        <v>644</v>
      </c>
      <c r="S27" s="264">
        <f>'Sunny 1.14.2026'!Q138</f>
        <v>3.82</v>
      </c>
      <c r="T27" s="37" t="s">
        <v>108</v>
      </c>
      <c r="U27" s="336"/>
      <c r="V27" s="346"/>
      <c r="W27" s="346"/>
      <c r="X27" s="346"/>
      <c r="Y27" s="257">
        <v>16</v>
      </c>
      <c r="Z27" s="257">
        <v>16</v>
      </c>
      <c r="AA27" s="257">
        <v>17</v>
      </c>
      <c r="AB27" s="255">
        <v>10</v>
      </c>
      <c r="AC27" s="258">
        <v>1</v>
      </c>
      <c r="AD27" s="119">
        <f t="shared" si="24"/>
        <v>4.0000000000000001E-3</v>
      </c>
      <c r="AE27" s="109">
        <v>63</v>
      </c>
      <c r="AF27" s="105">
        <f t="shared" si="25"/>
        <v>15750</v>
      </c>
      <c r="AG27" s="110">
        <v>2250</v>
      </c>
      <c r="AH27" s="106">
        <f t="shared" si="26"/>
        <v>0.14000000000000001</v>
      </c>
      <c r="AI27" s="277" t="s">
        <v>992</v>
      </c>
      <c r="AJ27" s="278">
        <v>3.4000000000000002E-2</v>
      </c>
      <c r="AK27" s="111">
        <f t="shared" si="27"/>
        <v>0.23400000000000001</v>
      </c>
      <c r="AL27" s="106">
        <f t="shared" si="16"/>
        <v>0.89</v>
      </c>
      <c r="AM27" s="106">
        <f t="shared" si="17"/>
        <v>4.8499999999999996</v>
      </c>
      <c r="AN27" s="107">
        <v>0</v>
      </c>
      <c r="AO27" s="106">
        <f t="shared" si="18"/>
        <v>0</v>
      </c>
      <c r="AP27" s="102">
        <v>0.05</v>
      </c>
      <c r="AQ27" s="106">
        <f t="shared" si="19"/>
        <v>0.38</v>
      </c>
      <c r="AR27" s="102">
        <v>0</v>
      </c>
      <c r="AS27" s="102">
        <v>0</v>
      </c>
      <c r="AT27" s="102">
        <v>0</v>
      </c>
      <c r="AU27" s="106">
        <f t="shared" si="20"/>
        <v>0.38</v>
      </c>
      <c r="AV27" s="106">
        <f t="shared" si="21"/>
        <v>5.23</v>
      </c>
      <c r="AW27" s="108">
        <f t="shared" si="22"/>
        <v>0.30270000000000002</v>
      </c>
      <c r="AX27" s="270">
        <v>7.5</v>
      </c>
      <c r="AY27" s="101"/>
      <c r="AZ27" s="108" t="str">
        <f t="shared" si="28"/>
        <v/>
      </c>
      <c r="BA27" s="81"/>
      <c r="BB27" s="243">
        <v>500</v>
      </c>
      <c r="BC27" s="106">
        <f t="shared" si="29"/>
        <v>2615</v>
      </c>
      <c r="BD27" s="106">
        <f t="shared" si="30"/>
        <v>3750</v>
      </c>
      <c r="BE27" s="106">
        <f t="shared" si="31"/>
        <v>0</v>
      </c>
      <c r="BF27" s="104" t="str">
        <f t="shared" si="23"/>
        <v/>
      </c>
      <c r="BG27" s="101"/>
      <c r="BH27" s="352"/>
      <c r="BI27" s="243" t="s">
        <v>554</v>
      </c>
      <c r="BJ27" s="242" t="s">
        <v>101</v>
      </c>
      <c r="BK27" s="242" t="s">
        <v>935</v>
      </c>
    </row>
    <row r="28" spans="1:63" ht="22" customHeight="1" x14ac:dyDescent="0.35">
      <c r="A28" s="100"/>
      <c r="B28" s="353"/>
      <c r="C28" s="101"/>
      <c r="D28" s="331" t="s">
        <v>275</v>
      </c>
      <c r="E28" s="161" t="s">
        <v>162</v>
      </c>
      <c r="F28" s="243" t="s">
        <v>1065</v>
      </c>
      <c r="G28" s="334" t="s">
        <v>977</v>
      </c>
      <c r="H28" s="243" t="s">
        <v>842</v>
      </c>
      <c r="I28" s="243" t="s">
        <v>842</v>
      </c>
      <c r="J28" s="290" t="s">
        <v>979</v>
      </c>
      <c r="K28" s="290" t="s">
        <v>979</v>
      </c>
      <c r="L28" s="244" t="s">
        <v>732</v>
      </c>
      <c r="M28" s="334" t="s">
        <v>980</v>
      </c>
      <c r="N28" s="243"/>
      <c r="O28" s="247"/>
      <c r="P28" s="333" t="s">
        <v>1064</v>
      </c>
      <c r="Q28" s="101"/>
      <c r="R28" s="242" t="s">
        <v>644</v>
      </c>
      <c r="S28" s="264">
        <f>'Sunny 1.14.2026'!Q139</f>
        <v>6.42</v>
      </c>
      <c r="T28" s="37" t="s">
        <v>108</v>
      </c>
      <c r="U28" s="336"/>
      <c r="V28" s="346"/>
      <c r="W28" s="346"/>
      <c r="X28" s="346"/>
      <c r="Y28" s="257">
        <v>21.5</v>
      </c>
      <c r="Z28" s="257">
        <v>21.5</v>
      </c>
      <c r="AA28" s="257">
        <v>27.5</v>
      </c>
      <c r="AB28" s="255">
        <v>10</v>
      </c>
      <c r="AC28" s="258">
        <v>1</v>
      </c>
      <c r="AD28" s="119">
        <f t="shared" si="24"/>
        <v>1.2999999999999999E-2</v>
      </c>
      <c r="AE28" s="109">
        <v>63</v>
      </c>
      <c r="AF28" s="105">
        <f t="shared" si="25"/>
        <v>4846</v>
      </c>
      <c r="AG28" s="110">
        <v>2250</v>
      </c>
      <c r="AH28" s="106">
        <f t="shared" si="26"/>
        <v>0.46</v>
      </c>
      <c r="AI28" s="277" t="s">
        <v>992</v>
      </c>
      <c r="AJ28" s="278">
        <v>3.4000000000000002E-2</v>
      </c>
      <c r="AK28" s="111">
        <f t="shared" si="27"/>
        <v>0.23400000000000001</v>
      </c>
      <c r="AL28" s="106">
        <f t="shared" si="16"/>
        <v>1.5</v>
      </c>
      <c r="AM28" s="106">
        <f t="shared" si="17"/>
        <v>8.3800000000000008</v>
      </c>
      <c r="AN28" s="107">
        <v>0</v>
      </c>
      <c r="AO28" s="106">
        <f t="shared" si="18"/>
        <v>0</v>
      </c>
      <c r="AP28" s="102">
        <v>0.05</v>
      </c>
      <c r="AQ28" s="106">
        <f t="shared" si="19"/>
        <v>0.63</v>
      </c>
      <c r="AR28" s="102">
        <v>0</v>
      </c>
      <c r="AS28" s="102">
        <v>0</v>
      </c>
      <c r="AT28" s="102">
        <v>0</v>
      </c>
      <c r="AU28" s="106">
        <f t="shared" si="20"/>
        <v>0.63</v>
      </c>
      <c r="AV28" s="106">
        <f t="shared" si="21"/>
        <v>9.01</v>
      </c>
      <c r="AW28" s="108">
        <f t="shared" si="22"/>
        <v>0.2792</v>
      </c>
      <c r="AX28" s="270">
        <v>12.5</v>
      </c>
      <c r="AY28" s="101"/>
      <c r="AZ28" s="108" t="str">
        <f t="shared" si="28"/>
        <v/>
      </c>
      <c r="BA28" s="81"/>
      <c r="BB28" s="243">
        <v>500</v>
      </c>
      <c r="BC28" s="106">
        <f t="shared" si="29"/>
        <v>4505</v>
      </c>
      <c r="BD28" s="106">
        <f t="shared" si="30"/>
        <v>6250</v>
      </c>
      <c r="BE28" s="106">
        <f t="shared" si="31"/>
        <v>0</v>
      </c>
      <c r="BF28" s="104" t="str">
        <f t="shared" si="23"/>
        <v/>
      </c>
      <c r="BG28" s="101"/>
      <c r="BH28" s="352"/>
      <c r="BI28" s="243" t="s">
        <v>554</v>
      </c>
      <c r="BJ28" s="242" t="s">
        <v>101</v>
      </c>
      <c r="BK28" s="242" t="s">
        <v>935</v>
      </c>
    </row>
  </sheetData>
  <sheetProtection insertRows="0" deleteRows="0" sort="0"/>
  <protectedRanges>
    <protectedRange sqref="A29:J154 L29:N154 P29:AX154 A20:C28 AX9:AX10 A2:C11 A12:C19 AZ2:AZ28 AX12:AX28 AH2:AH28 AD2:AF28 BF2:BF28 S2:T28 Q2:Q28 AL2:AW28" name="Range1"/>
    <protectedRange sqref="AG2:AG28" name="Range1_3"/>
    <protectedRange sqref="K2:K11" name="Range1_8_2"/>
    <protectedRange sqref="M2:M7 M9:M11" name="Range1_8_3"/>
    <protectedRange sqref="U9:U11 Y16:AA16 U2:U7 Y6:AA11 Y19:AA19" name="Range1_8_5"/>
    <protectedRange sqref="Y2:AA5 Y12:AA12 Y14:AA15" name="Range1_2_3_1"/>
    <protectedRange sqref="Y24:AA24" name="Range1_9_2"/>
    <protectedRange sqref="Y18:AA18" name="Range1_2_2"/>
    <protectedRange sqref="BB6:BB11" name="Range1_8_6"/>
    <protectedRange sqref="BB2:BB5" name="Range1_6_1_1"/>
    <protectedRange sqref="AI20 AI2 AI12" name="Range1_23"/>
    <protectedRange sqref="E12:E19 E2:E11" name="Range1_19_1"/>
    <protectedRange sqref="AI21:AI28 AI3:AI11 AI13:AI19" name="Range1_4_1_1_1"/>
    <protectedRange sqref="P2:P11" name="Range1_6_1_1_2_1_1_1_1_2_3"/>
  </protectedRanges>
  <mergeCells count="18">
    <mergeCell ref="B2:B11"/>
    <mergeCell ref="B12:B19"/>
    <mergeCell ref="B20:B28"/>
    <mergeCell ref="U20:U28"/>
    <mergeCell ref="U2:U11"/>
    <mergeCell ref="V2:V11"/>
    <mergeCell ref="W2:W11"/>
    <mergeCell ref="U12:U19"/>
    <mergeCell ref="V12:V19"/>
    <mergeCell ref="W12:W19"/>
    <mergeCell ref="V20:V28"/>
    <mergeCell ref="W20:W28"/>
    <mergeCell ref="BH20:BH28"/>
    <mergeCell ref="BH2:BH11"/>
    <mergeCell ref="X20:X28"/>
    <mergeCell ref="X2:X11"/>
    <mergeCell ref="X12:X19"/>
    <mergeCell ref="BH12:BH19"/>
  </mergeCells>
  <phoneticPr fontId="4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62A3EE-200E-4143-85C1-FF0B561B0D2D}">
          <x14:formula1>
            <xm:f>Data!$S$2:$S$6</xm:f>
          </x14:formula1>
          <xm:sqref>T2:T28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8AA71-F6FD-4673-9E4F-92E41D1C388B}">
  <dimension ref="A1:AJ164"/>
  <sheetViews>
    <sheetView topLeftCell="A140" zoomScale="80" zoomScaleNormal="80" workbookViewId="0">
      <selection activeCell="B142" sqref="B142:G163"/>
    </sheetView>
  </sheetViews>
  <sheetFormatPr defaultColWidth="9.1796875" defaultRowHeight="14.5" x14ac:dyDescent="0.35"/>
  <cols>
    <col min="1" max="1" width="10.1796875" style="122" customWidth="1"/>
    <col min="2" max="2" width="39.26953125" style="122" customWidth="1"/>
    <col min="3" max="3" width="8.453125" style="122" customWidth="1"/>
    <col min="4" max="5" width="9.1796875" style="122" customWidth="1"/>
    <col min="6" max="6" width="23.453125" style="122" customWidth="1"/>
    <col min="7" max="7" width="11.7265625" style="122" customWidth="1"/>
    <col min="8" max="8" width="40.81640625" style="122" customWidth="1"/>
    <col min="9" max="9" width="26.1796875" style="122" hidden="1" customWidth="1"/>
    <col min="10" max="10" width="18" style="122" customWidth="1"/>
    <col min="11" max="11" width="16.1796875" style="122" customWidth="1"/>
    <col min="12" max="12" width="11.7265625" style="122" customWidth="1"/>
    <col min="13" max="13" width="14.7265625" style="122" hidden="1" customWidth="1"/>
    <col min="14" max="14" width="13" style="122" hidden="1" customWidth="1"/>
    <col min="15" max="15" width="8.81640625" style="122" hidden="1" customWidth="1"/>
    <col min="16" max="16" width="8.81640625" style="122" customWidth="1"/>
    <col min="17" max="17" width="7.7265625" style="229" customWidth="1"/>
    <col min="18" max="18" width="12.26953125" style="241" customWidth="1"/>
    <col min="19" max="19" width="9.453125" style="122" customWidth="1"/>
    <col min="20" max="20" width="17.1796875" style="122" customWidth="1"/>
    <col min="21" max="21" width="8.1796875" style="230" customWidth="1"/>
    <col min="22" max="22" width="8.7265625" style="230" customWidth="1"/>
    <col min="23" max="23" width="8.54296875" style="230" customWidth="1"/>
    <col min="24" max="24" width="8.1796875" style="230" customWidth="1"/>
    <col min="25" max="25" width="8.7265625" style="230" customWidth="1"/>
    <col min="26" max="26" width="7.1796875" style="230" customWidth="1"/>
    <col min="27" max="27" width="9" style="230" customWidth="1"/>
    <col min="28" max="28" width="6.26953125" style="231" customWidth="1"/>
    <col min="29" max="31" width="9.1796875" style="122"/>
    <col min="32" max="32" width="23" style="122" customWidth="1"/>
    <col min="33" max="33" width="9.1796875" style="127"/>
    <col min="34" max="16384" width="9.1796875" style="122"/>
  </cols>
  <sheetData>
    <row r="1" spans="1:36" x14ac:dyDescent="0.35">
      <c r="E1" s="123"/>
      <c r="F1" s="124"/>
      <c r="Q1" s="125"/>
      <c r="R1" s="126"/>
      <c r="S1" s="356" t="s">
        <v>662</v>
      </c>
      <c r="T1" s="356"/>
      <c r="U1" s="356"/>
      <c r="V1" s="356"/>
      <c r="W1" s="356"/>
      <c r="X1" s="356"/>
      <c r="Y1" s="356"/>
      <c r="Z1" s="356"/>
      <c r="AA1" s="356"/>
      <c r="AB1" s="356"/>
    </row>
    <row r="2" spans="1:36" x14ac:dyDescent="0.35">
      <c r="F2" s="128" t="s">
        <v>660</v>
      </c>
      <c r="H2" s="128" t="s">
        <v>660</v>
      </c>
      <c r="I2" s="128" t="s">
        <v>660</v>
      </c>
      <c r="J2" s="128" t="s">
        <v>660</v>
      </c>
      <c r="K2" s="128" t="s">
        <v>660</v>
      </c>
      <c r="L2" s="122" t="s">
        <v>660</v>
      </c>
      <c r="P2" s="128" t="s">
        <v>660</v>
      </c>
      <c r="Q2" s="129" t="s">
        <v>661</v>
      </c>
      <c r="R2" s="130"/>
      <c r="S2" s="131"/>
      <c r="T2" s="131"/>
      <c r="U2" s="357" t="s">
        <v>705</v>
      </c>
      <c r="V2" s="358"/>
      <c r="W2" s="359"/>
      <c r="X2" s="357" t="s">
        <v>706</v>
      </c>
      <c r="Y2" s="358"/>
      <c r="Z2" s="358"/>
      <c r="AA2" s="359"/>
      <c r="AB2" s="131"/>
      <c r="AC2" s="132"/>
      <c r="AD2" s="360" t="s">
        <v>662</v>
      </c>
      <c r="AE2" s="360"/>
    </row>
    <row r="3" spans="1:36" ht="58" x14ac:dyDescent="0.35">
      <c r="A3" s="133" t="s">
        <v>663</v>
      </c>
      <c r="B3" s="133" t="s">
        <v>664</v>
      </c>
      <c r="C3" s="134" t="s">
        <v>665</v>
      </c>
      <c r="D3" s="134" t="s">
        <v>3</v>
      </c>
      <c r="E3" s="135" t="s">
        <v>20</v>
      </c>
      <c r="F3" s="136" t="s">
        <v>666</v>
      </c>
      <c r="G3" s="134" t="s">
        <v>667</v>
      </c>
      <c r="H3" s="137" t="s">
        <v>668</v>
      </c>
      <c r="I3" s="138" t="s">
        <v>669</v>
      </c>
      <c r="J3" s="137" t="s">
        <v>670</v>
      </c>
      <c r="K3" s="137" t="s">
        <v>671</v>
      </c>
      <c r="L3" s="134" t="s">
        <v>672</v>
      </c>
      <c r="M3" s="134" t="s">
        <v>673</v>
      </c>
      <c r="N3" s="134" t="s">
        <v>674</v>
      </c>
      <c r="O3" s="134" t="s">
        <v>675</v>
      </c>
      <c r="P3" s="138" t="s">
        <v>676</v>
      </c>
      <c r="Q3" s="139" t="s">
        <v>755</v>
      </c>
      <c r="R3" s="140" t="s">
        <v>756</v>
      </c>
      <c r="S3" s="141" t="s">
        <v>4</v>
      </c>
      <c r="T3" s="133" t="s">
        <v>701</v>
      </c>
      <c r="U3" s="142" t="s">
        <v>702</v>
      </c>
      <c r="V3" s="142" t="s">
        <v>703</v>
      </c>
      <c r="W3" s="142" t="s">
        <v>704</v>
      </c>
      <c r="X3" s="142" t="s">
        <v>677</v>
      </c>
      <c r="Y3" s="142" t="s">
        <v>678</v>
      </c>
      <c r="Z3" s="142" t="s">
        <v>679</v>
      </c>
      <c r="AA3" s="142" t="s">
        <v>680</v>
      </c>
      <c r="AB3" s="143" t="s">
        <v>681</v>
      </c>
      <c r="AC3" s="133" t="s">
        <v>733</v>
      </c>
      <c r="AD3" s="144" t="s">
        <v>709</v>
      </c>
      <c r="AE3" s="133" t="s">
        <v>707</v>
      </c>
      <c r="AF3" s="144" t="s">
        <v>720</v>
      </c>
      <c r="AG3" s="145" t="s">
        <v>717</v>
      </c>
      <c r="AH3" s="133" t="s">
        <v>718</v>
      </c>
      <c r="AI3" s="133" t="s">
        <v>719</v>
      </c>
      <c r="AJ3" s="122" t="s">
        <v>757</v>
      </c>
    </row>
    <row r="4" spans="1:36" s="157" customFormat="1" ht="45" customHeight="1" x14ac:dyDescent="0.35">
      <c r="A4" s="146"/>
      <c r="B4" s="361"/>
      <c r="C4" s="146"/>
      <c r="D4" s="362" t="s">
        <v>496</v>
      </c>
      <c r="E4" s="146"/>
      <c r="F4" s="147" t="s">
        <v>538</v>
      </c>
      <c r="G4" s="364" t="s">
        <v>758</v>
      </c>
      <c r="H4" s="146" t="s">
        <v>759</v>
      </c>
      <c r="I4" s="146" t="s">
        <v>760</v>
      </c>
      <c r="J4" s="146" t="s">
        <v>761</v>
      </c>
      <c r="K4" s="146" t="s">
        <v>762</v>
      </c>
      <c r="L4" s="362" t="s">
        <v>763</v>
      </c>
      <c r="M4" s="146"/>
      <c r="N4" s="146"/>
      <c r="O4" s="146"/>
      <c r="P4" s="148" t="s">
        <v>644</v>
      </c>
      <c r="Q4" s="149">
        <v>3.24</v>
      </c>
      <c r="R4" s="150">
        <v>3.37</v>
      </c>
      <c r="S4" s="147" t="s">
        <v>108</v>
      </c>
      <c r="T4" s="146" t="s">
        <v>764</v>
      </c>
      <c r="U4" s="151">
        <v>41.5</v>
      </c>
      <c r="V4" s="151">
        <v>33.5</v>
      </c>
      <c r="W4" s="151">
        <v>24</v>
      </c>
      <c r="X4" s="152">
        <v>16</v>
      </c>
      <c r="Y4" s="152">
        <v>8</v>
      </c>
      <c r="Z4" s="152">
        <v>20</v>
      </c>
      <c r="AA4" s="153"/>
      <c r="AB4" s="154">
        <v>12</v>
      </c>
      <c r="AC4" s="155">
        <v>1200</v>
      </c>
      <c r="AD4" s="156">
        <f>U4*V4*W4/1000000*AC4/AB4</f>
        <v>3.34</v>
      </c>
      <c r="AE4" s="146"/>
      <c r="AF4" s="354"/>
      <c r="AG4" s="147" t="s">
        <v>554</v>
      </c>
      <c r="AH4" s="147" t="s">
        <v>101</v>
      </c>
      <c r="AI4" s="147" t="s">
        <v>765</v>
      </c>
    </row>
    <row r="5" spans="1:36" s="157" customFormat="1" ht="43.5" x14ac:dyDescent="0.35">
      <c r="A5" s="146"/>
      <c r="B5" s="361"/>
      <c r="C5" s="146"/>
      <c r="D5" s="363"/>
      <c r="E5" s="146"/>
      <c r="F5" s="147" t="s">
        <v>538</v>
      </c>
      <c r="G5" s="363"/>
      <c r="H5" s="146" t="s">
        <v>766</v>
      </c>
      <c r="I5" s="146" t="s">
        <v>767</v>
      </c>
      <c r="J5" s="146" t="s">
        <v>761</v>
      </c>
      <c r="K5" s="146" t="s">
        <v>768</v>
      </c>
      <c r="L5" s="363" t="s">
        <v>763</v>
      </c>
      <c r="M5" s="146"/>
      <c r="N5" s="146"/>
      <c r="O5" s="146"/>
      <c r="P5" s="148" t="s">
        <v>644</v>
      </c>
      <c r="Q5" s="149">
        <v>3.57</v>
      </c>
      <c r="R5" s="150">
        <v>3.71</v>
      </c>
      <c r="S5" s="147" t="s">
        <v>108</v>
      </c>
      <c r="T5" s="151" t="s">
        <v>764</v>
      </c>
      <c r="U5" s="151">
        <v>39.5</v>
      </c>
      <c r="V5" s="151">
        <v>26.5</v>
      </c>
      <c r="W5" s="153">
        <v>35</v>
      </c>
      <c r="X5" s="152">
        <v>20</v>
      </c>
      <c r="Y5" s="152">
        <v>10</v>
      </c>
      <c r="Z5" s="152">
        <v>14</v>
      </c>
      <c r="AA5" s="153"/>
      <c r="AB5" s="154">
        <v>12</v>
      </c>
      <c r="AC5" s="155">
        <v>1200</v>
      </c>
      <c r="AD5" s="156">
        <f>U5*V5*W5/1000000*AC5/AB5</f>
        <v>3.66</v>
      </c>
      <c r="AE5" s="146"/>
      <c r="AF5" s="354"/>
      <c r="AG5" s="147" t="s">
        <v>554</v>
      </c>
      <c r="AH5" s="147" t="s">
        <v>101</v>
      </c>
      <c r="AI5" s="147" t="s">
        <v>765</v>
      </c>
    </row>
    <row r="6" spans="1:36" s="158" customFormat="1" x14ac:dyDescent="0.35">
      <c r="Q6" s="159"/>
      <c r="R6" s="160"/>
    </row>
    <row r="7" spans="1:36" s="157" customFormat="1" ht="29" x14ac:dyDescent="0.35">
      <c r="A7" s="146"/>
      <c r="B7" s="361"/>
      <c r="C7" s="146"/>
      <c r="D7" s="362" t="s">
        <v>496</v>
      </c>
      <c r="E7" s="146"/>
      <c r="F7" s="147" t="s">
        <v>538</v>
      </c>
      <c r="G7" s="364" t="s">
        <v>769</v>
      </c>
      <c r="H7" s="146" t="s">
        <v>770</v>
      </c>
      <c r="I7" s="146" t="s">
        <v>771</v>
      </c>
      <c r="J7" s="146" t="s">
        <v>761</v>
      </c>
      <c r="K7" s="146" t="s">
        <v>772</v>
      </c>
      <c r="L7" s="362" t="s">
        <v>773</v>
      </c>
      <c r="M7" s="146"/>
      <c r="N7" s="146"/>
      <c r="O7" s="146"/>
      <c r="P7" s="148" t="s">
        <v>644</v>
      </c>
      <c r="Q7" s="149">
        <v>2.8</v>
      </c>
      <c r="R7" s="150">
        <v>2.91</v>
      </c>
      <c r="S7" s="147" t="s">
        <v>108</v>
      </c>
      <c r="T7" s="361" t="s">
        <v>774</v>
      </c>
      <c r="U7" s="365">
        <v>23.4</v>
      </c>
      <c r="V7" s="365">
        <v>26.9</v>
      </c>
      <c r="W7" s="365">
        <v>29.1</v>
      </c>
      <c r="X7" s="152">
        <v>15</v>
      </c>
      <c r="Y7" s="152">
        <v>8</v>
      </c>
      <c r="Z7" s="152">
        <v>21</v>
      </c>
      <c r="AA7" s="153"/>
      <c r="AB7" s="154">
        <v>2</v>
      </c>
      <c r="AC7" s="155">
        <v>1200</v>
      </c>
      <c r="AD7" s="355">
        <f t="shared" ref="AD7" si="0">IF(U7="","",U7*V7*W7/1000000/AB7*AC7)</f>
        <v>10.99</v>
      </c>
      <c r="AE7" s="146"/>
      <c r="AF7" s="354" t="s">
        <v>775</v>
      </c>
      <c r="AG7" s="147" t="s">
        <v>554</v>
      </c>
      <c r="AH7" s="147" t="s">
        <v>101</v>
      </c>
      <c r="AI7" s="147" t="s">
        <v>765</v>
      </c>
    </row>
    <row r="8" spans="1:36" s="157" customFormat="1" ht="29" x14ac:dyDescent="0.35">
      <c r="A8" s="146"/>
      <c r="B8" s="361"/>
      <c r="C8" s="146"/>
      <c r="D8" s="369"/>
      <c r="E8" s="146"/>
      <c r="F8" s="147" t="s">
        <v>538</v>
      </c>
      <c r="G8" s="369"/>
      <c r="H8" s="146" t="s">
        <v>776</v>
      </c>
      <c r="I8" s="146" t="s">
        <v>777</v>
      </c>
      <c r="J8" s="146" t="s">
        <v>761</v>
      </c>
      <c r="K8" s="146" t="s">
        <v>778</v>
      </c>
      <c r="L8" s="369" t="s">
        <v>773</v>
      </c>
      <c r="M8" s="146"/>
      <c r="N8" s="146"/>
      <c r="O8" s="146"/>
      <c r="P8" s="148" t="s">
        <v>644</v>
      </c>
      <c r="Q8" s="149">
        <v>2.54</v>
      </c>
      <c r="R8" s="150">
        <v>2.64</v>
      </c>
      <c r="S8" s="147" t="s">
        <v>108</v>
      </c>
      <c r="T8" s="361"/>
      <c r="U8" s="365"/>
      <c r="V8" s="365"/>
      <c r="W8" s="365"/>
      <c r="X8" s="152">
        <v>8</v>
      </c>
      <c r="Y8" s="152">
        <v>8</v>
      </c>
      <c r="Z8" s="152">
        <v>11</v>
      </c>
      <c r="AA8" s="153"/>
      <c r="AB8" s="154">
        <v>1</v>
      </c>
      <c r="AC8" s="155">
        <v>600</v>
      </c>
      <c r="AD8" s="355"/>
      <c r="AE8" s="146"/>
      <c r="AF8" s="354"/>
      <c r="AG8" s="147" t="s">
        <v>554</v>
      </c>
      <c r="AH8" s="147" t="s">
        <v>101</v>
      </c>
      <c r="AI8" s="147" t="s">
        <v>765</v>
      </c>
    </row>
    <row r="9" spans="1:36" s="157" customFormat="1" ht="29" x14ac:dyDescent="0.35">
      <c r="A9" s="146"/>
      <c r="B9" s="361"/>
      <c r="C9" s="146"/>
      <c r="D9" s="369"/>
      <c r="E9" s="146"/>
      <c r="F9" s="147" t="s">
        <v>538</v>
      </c>
      <c r="G9" s="369"/>
      <c r="H9" s="146" t="s">
        <v>779</v>
      </c>
      <c r="I9" s="146" t="s">
        <v>724</v>
      </c>
      <c r="J9" s="146" t="s">
        <v>761</v>
      </c>
      <c r="K9" s="146" t="s">
        <v>778</v>
      </c>
      <c r="L9" s="369" t="s">
        <v>773</v>
      </c>
      <c r="M9" s="146"/>
      <c r="N9" s="146"/>
      <c r="O9" s="146"/>
      <c r="P9" s="148" t="s">
        <v>644</v>
      </c>
      <c r="Q9" s="149">
        <v>1.97</v>
      </c>
      <c r="R9" s="150">
        <v>2.0499999999999998</v>
      </c>
      <c r="S9" s="147" t="s">
        <v>108</v>
      </c>
      <c r="T9" s="361"/>
      <c r="U9" s="365"/>
      <c r="V9" s="365"/>
      <c r="W9" s="365"/>
      <c r="X9" s="152">
        <v>8</v>
      </c>
      <c r="Y9" s="152">
        <v>8</v>
      </c>
      <c r="Z9" s="152">
        <v>11</v>
      </c>
      <c r="AA9" s="153"/>
      <c r="AB9" s="154">
        <v>1</v>
      </c>
      <c r="AC9" s="155">
        <v>600</v>
      </c>
      <c r="AD9" s="355"/>
      <c r="AE9" s="146"/>
      <c r="AF9" s="354"/>
      <c r="AG9" s="147" t="s">
        <v>554</v>
      </c>
      <c r="AH9" s="147" t="s">
        <v>101</v>
      </c>
      <c r="AI9" s="147" t="s">
        <v>765</v>
      </c>
    </row>
    <row r="10" spans="1:36" s="157" customFormat="1" x14ac:dyDescent="0.35">
      <c r="A10" s="146"/>
      <c r="B10" s="361"/>
      <c r="C10" s="146"/>
      <c r="D10" s="369"/>
      <c r="E10" s="146"/>
      <c r="F10" s="147" t="s">
        <v>538</v>
      </c>
      <c r="G10" s="369"/>
      <c r="H10" s="146" t="s">
        <v>780</v>
      </c>
      <c r="I10" s="146" t="s">
        <v>781</v>
      </c>
      <c r="J10" s="146" t="s">
        <v>761</v>
      </c>
      <c r="K10" s="146" t="s">
        <v>782</v>
      </c>
      <c r="L10" s="369" t="s">
        <v>773</v>
      </c>
      <c r="M10" s="146"/>
      <c r="N10" s="146"/>
      <c r="O10" s="146"/>
      <c r="P10" s="148" t="s">
        <v>644</v>
      </c>
      <c r="Q10" s="149">
        <v>1.68</v>
      </c>
      <c r="R10" s="150">
        <v>1.75</v>
      </c>
      <c r="S10" s="147" t="s">
        <v>108</v>
      </c>
      <c r="T10" s="361"/>
      <c r="U10" s="365"/>
      <c r="V10" s="365"/>
      <c r="W10" s="365"/>
      <c r="X10" s="152">
        <v>12</v>
      </c>
      <c r="Y10" s="152">
        <v>12</v>
      </c>
      <c r="Z10" s="152">
        <v>3</v>
      </c>
      <c r="AA10" s="153"/>
      <c r="AB10" s="154">
        <v>1</v>
      </c>
      <c r="AC10" s="155">
        <v>600</v>
      </c>
      <c r="AD10" s="355"/>
      <c r="AE10" s="146"/>
      <c r="AF10" s="354"/>
      <c r="AG10" s="147" t="s">
        <v>554</v>
      </c>
      <c r="AH10" s="147" t="s">
        <v>101</v>
      </c>
      <c r="AI10" s="147" t="s">
        <v>765</v>
      </c>
    </row>
    <row r="11" spans="1:36" s="157" customFormat="1" ht="29" x14ac:dyDescent="0.35">
      <c r="A11" s="146"/>
      <c r="B11" s="361"/>
      <c r="C11" s="146"/>
      <c r="D11" s="369"/>
      <c r="E11" s="146"/>
      <c r="F11" s="147" t="s">
        <v>538</v>
      </c>
      <c r="G11" s="369"/>
      <c r="H11" s="146" t="s">
        <v>783</v>
      </c>
      <c r="I11" s="146" t="s">
        <v>784</v>
      </c>
      <c r="J11" s="146" t="s">
        <v>761</v>
      </c>
      <c r="K11" s="146" t="s">
        <v>785</v>
      </c>
      <c r="L11" s="369" t="s">
        <v>773</v>
      </c>
      <c r="M11" s="146"/>
      <c r="N11" s="146"/>
      <c r="O11" s="146"/>
      <c r="P11" s="148" t="s">
        <v>644</v>
      </c>
      <c r="Q11" s="149">
        <v>2.84</v>
      </c>
      <c r="R11" s="150">
        <v>2.95</v>
      </c>
      <c r="S11" s="147" t="s">
        <v>108</v>
      </c>
      <c r="T11" s="361"/>
      <c r="U11" s="365"/>
      <c r="V11" s="365"/>
      <c r="W11" s="365"/>
      <c r="X11" s="152">
        <v>10</v>
      </c>
      <c r="Y11" s="152">
        <v>10</v>
      </c>
      <c r="Z11" s="152">
        <v>11</v>
      </c>
      <c r="AA11" s="153"/>
      <c r="AB11" s="154">
        <v>1</v>
      </c>
      <c r="AC11" s="155">
        <v>600</v>
      </c>
      <c r="AD11" s="355"/>
      <c r="AE11" s="146"/>
      <c r="AF11" s="354"/>
      <c r="AG11" s="147" t="s">
        <v>554</v>
      </c>
      <c r="AH11" s="147" t="s">
        <v>101</v>
      </c>
      <c r="AI11" s="147" t="s">
        <v>765</v>
      </c>
    </row>
    <row r="12" spans="1:36" s="157" customFormat="1" x14ac:dyDescent="0.35">
      <c r="A12" s="146"/>
      <c r="B12" s="361"/>
      <c r="C12" s="146"/>
      <c r="D12" s="363"/>
      <c r="E12" s="146"/>
      <c r="F12" s="147" t="s">
        <v>538</v>
      </c>
      <c r="G12" s="363"/>
      <c r="H12" s="146" t="s">
        <v>786</v>
      </c>
      <c r="I12" s="146" t="s">
        <v>726</v>
      </c>
      <c r="J12" s="146" t="s">
        <v>761</v>
      </c>
      <c r="K12" s="146" t="s">
        <v>787</v>
      </c>
      <c r="L12" s="363" t="s">
        <v>773</v>
      </c>
      <c r="M12" s="146"/>
      <c r="N12" s="146"/>
      <c r="O12" s="146"/>
      <c r="P12" s="148" t="s">
        <v>644</v>
      </c>
      <c r="Q12" s="149">
        <v>3.28</v>
      </c>
      <c r="R12" s="150">
        <v>3.41</v>
      </c>
      <c r="S12" s="147" t="s">
        <v>108</v>
      </c>
      <c r="T12" s="361"/>
      <c r="U12" s="365"/>
      <c r="V12" s="365"/>
      <c r="W12" s="365"/>
      <c r="X12" s="152">
        <v>27</v>
      </c>
      <c r="Y12" s="152">
        <v>15</v>
      </c>
      <c r="Z12" s="152">
        <v>2</v>
      </c>
      <c r="AA12" s="153"/>
      <c r="AB12" s="154">
        <v>1</v>
      </c>
      <c r="AC12" s="155">
        <v>600</v>
      </c>
      <c r="AD12" s="355"/>
      <c r="AE12" s="146"/>
      <c r="AF12" s="354"/>
      <c r="AG12" s="147" t="s">
        <v>554</v>
      </c>
      <c r="AH12" s="147" t="s">
        <v>101</v>
      </c>
      <c r="AI12" s="147" t="s">
        <v>765</v>
      </c>
    </row>
    <row r="13" spans="1:36" s="158" customFormat="1" x14ac:dyDescent="0.35">
      <c r="Q13" s="159"/>
      <c r="R13" s="160"/>
    </row>
    <row r="14" spans="1:36" s="168" customFormat="1" x14ac:dyDescent="0.35">
      <c r="A14" s="147"/>
      <c r="B14" s="366"/>
      <c r="C14" s="147"/>
      <c r="D14" s="362" t="s">
        <v>496</v>
      </c>
      <c r="E14" s="147"/>
      <c r="F14" s="147" t="s">
        <v>538</v>
      </c>
      <c r="G14" s="364" t="s">
        <v>788</v>
      </c>
      <c r="H14" s="161" t="s">
        <v>789</v>
      </c>
      <c r="I14" s="147" t="s">
        <v>790</v>
      </c>
      <c r="J14" s="372" t="s">
        <v>791</v>
      </c>
      <c r="K14" s="162" t="s">
        <v>792</v>
      </c>
      <c r="L14" s="362" t="s">
        <v>773</v>
      </c>
      <c r="M14" s="147"/>
      <c r="N14" s="147"/>
      <c r="O14" s="163"/>
      <c r="P14" s="148" t="s">
        <v>644</v>
      </c>
      <c r="Q14" s="164">
        <v>3.6</v>
      </c>
      <c r="R14" s="150">
        <v>3.74</v>
      </c>
      <c r="S14" s="147" t="s">
        <v>108</v>
      </c>
      <c r="T14" s="361" t="s">
        <v>793</v>
      </c>
      <c r="U14" s="375">
        <v>25</v>
      </c>
      <c r="V14" s="375">
        <v>22</v>
      </c>
      <c r="W14" s="375">
        <v>27</v>
      </c>
      <c r="X14" s="165">
        <v>16</v>
      </c>
      <c r="Y14" s="165">
        <v>8</v>
      </c>
      <c r="Z14" s="165">
        <v>20.5</v>
      </c>
      <c r="AA14" s="156"/>
      <c r="AB14" s="166">
        <v>2</v>
      </c>
      <c r="AC14" s="147">
        <v>1200</v>
      </c>
      <c r="AD14" s="355">
        <f>U14*V14*W14/1000000*AC14/AB14</f>
        <v>8.91</v>
      </c>
      <c r="AE14" s="147"/>
      <c r="AF14" s="376" t="s">
        <v>794</v>
      </c>
      <c r="AG14" s="147" t="s">
        <v>554</v>
      </c>
      <c r="AH14" s="147" t="s">
        <v>101</v>
      </c>
      <c r="AI14" s="147" t="s">
        <v>795</v>
      </c>
      <c r="AJ14" s="127" t="s">
        <v>796</v>
      </c>
    </row>
    <row r="15" spans="1:36" s="168" customFormat="1" x14ac:dyDescent="0.35">
      <c r="A15" s="147"/>
      <c r="B15" s="367"/>
      <c r="C15" s="147"/>
      <c r="D15" s="369"/>
      <c r="E15" s="147"/>
      <c r="F15" s="147" t="s">
        <v>538</v>
      </c>
      <c r="G15" s="370"/>
      <c r="H15" s="169" t="s">
        <v>797</v>
      </c>
      <c r="I15" s="170" t="s">
        <v>790</v>
      </c>
      <c r="J15" s="373"/>
      <c r="K15" s="171" t="s">
        <v>798</v>
      </c>
      <c r="L15" s="369"/>
      <c r="M15" s="147"/>
      <c r="N15" s="147"/>
      <c r="O15" s="163"/>
      <c r="P15" s="148" t="s">
        <v>644</v>
      </c>
      <c r="Q15" s="172">
        <v>2.7</v>
      </c>
      <c r="R15" s="150">
        <v>2.81</v>
      </c>
      <c r="S15" s="147" t="s">
        <v>108</v>
      </c>
      <c r="T15" s="361"/>
      <c r="U15" s="375"/>
      <c r="V15" s="375"/>
      <c r="W15" s="375"/>
      <c r="X15" s="165">
        <v>15</v>
      </c>
      <c r="Y15" s="165">
        <v>8</v>
      </c>
      <c r="Z15" s="165">
        <v>21.5</v>
      </c>
      <c r="AA15" s="156"/>
      <c r="AB15" s="166">
        <v>2</v>
      </c>
      <c r="AC15" s="147">
        <v>1200</v>
      </c>
      <c r="AD15" s="355"/>
      <c r="AE15" s="147"/>
      <c r="AF15" s="354"/>
      <c r="AG15" s="147" t="s">
        <v>554</v>
      </c>
      <c r="AH15" s="147" t="s">
        <v>101</v>
      </c>
      <c r="AI15" s="147" t="s">
        <v>795</v>
      </c>
      <c r="AJ15" s="127" t="s">
        <v>796</v>
      </c>
    </row>
    <row r="16" spans="1:36" s="168" customFormat="1" x14ac:dyDescent="0.35">
      <c r="A16" s="147"/>
      <c r="B16" s="367"/>
      <c r="C16" s="147"/>
      <c r="D16" s="369"/>
      <c r="E16" s="147"/>
      <c r="F16" s="147" t="s">
        <v>538</v>
      </c>
      <c r="G16" s="370"/>
      <c r="H16" s="147" t="s">
        <v>799</v>
      </c>
      <c r="I16" s="147" t="s">
        <v>799</v>
      </c>
      <c r="J16" s="373"/>
      <c r="K16" s="162" t="s">
        <v>800</v>
      </c>
      <c r="L16" s="369"/>
      <c r="M16" s="147"/>
      <c r="N16" s="147"/>
      <c r="O16" s="163"/>
      <c r="P16" s="148" t="s">
        <v>644</v>
      </c>
      <c r="Q16" s="164">
        <v>2.7</v>
      </c>
      <c r="R16" s="150">
        <v>2.81</v>
      </c>
      <c r="S16" s="147" t="s">
        <v>108</v>
      </c>
      <c r="T16" s="361"/>
      <c r="U16" s="375"/>
      <c r="V16" s="375"/>
      <c r="W16" s="375"/>
      <c r="X16" s="165">
        <v>8.6</v>
      </c>
      <c r="Y16" s="165">
        <v>8.6</v>
      </c>
      <c r="Z16" s="165">
        <v>11.7</v>
      </c>
      <c r="AA16" s="156"/>
      <c r="AB16" s="166">
        <v>1</v>
      </c>
      <c r="AC16" s="147">
        <v>600</v>
      </c>
      <c r="AD16" s="355"/>
      <c r="AE16" s="147"/>
      <c r="AF16" s="354"/>
      <c r="AG16" s="147" t="s">
        <v>554</v>
      </c>
      <c r="AH16" s="147" t="s">
        <v>101</v>
      </c>
      <c r="AI16" s="147" t="s">
        <v>795</v>
      </c>
      <c r="AJ16" s="127" t="s">
        <v>796</v>
      </c>
    </row>
    <row r="17" spans="1:36" s="168" customFormat="1" x14ac:dyDescent="0.35">
      <c r="A17" s="147"/>
      <c r="B17" s="367"/>
      <c r="C17" s="147"/>
      <c r="D17" s="369"/>
      <c r="E17" s="147"/>
      <c r="F17" s="147" t="s">
        <v>538</v>
      </c>
      <c r="G17" s="370"/>
      <c r="H17" s="147" t="s">
        <v>779</v>
      </c>
      <c r="I17" s="147" t="s">
        <v>779</v>
      </c>
      <c r="J17" s="373"/>
      <c r="K17" s="162" t="s">
        <v>801</v>
      </c>
      <c r="L17" s="369"/>
      <c r="M17" s="147"/>
      <c r="N17" s="147"/>
      <c r="O17" s="163"/>
      <c r="P17" s="148" t="s">
        <v>644</v>
      </c>
      <c r="Q17" s="164">
        <v>2.27</v>
      </c>
      <c r="R17" s="150">
        <v>2.36</v>
      </c>
      <c r="S17" s="147" t="s">
        <v>108</v>
      </c>
      <c r="T17" s="361"/>
      <c r="U17" s="375"/>
      <c r="V17" s="375"/>
      <c r="W17" s="375"/>
      <c r="X17" s="165">
        <v>8.3000000000000007</v>
      </c>
      <c r="Y17" s="165">
        <v>8.3000000000000007</v>
      </c>
      <c r="Z17" s="165">
        <v>11.7</v>
      </c>
      <c r="AA17" s="156"/>
      <c r="AB17" s="166">
        <v>1</v>
      </c>
      <c r="AC17" s="147">
        <v>600</v>
      </c>
      <c r="AD17" s="355"/>
      <c r="AE17" s="147"/>
      <c r="AF17" s="354"/>
      <c r="AG17" s="147" t="s">
        <v>554</v>
      </c>
      <c r="AH17" s="147" t="s">
        <v>101</v>
      </c>
      <c r="AI17" s="147" t="s">
        <v>795</v>
      </c>
      <c r="AJ17" s="127" t="s">
        <v>796</v>
      </c>
    </row>
    <row r="18" spans="1:36" s="168" customFormat="1" x14ac:dyDescent="0.35">
      <c r="A18" s="147"/>
      <c r="B18" s="367"/>
      <c r="C18" s="147"/>
      <c r="D18" s="369"/>
      <c r="E18" s="147"/>
      <c r="F18" s="147" t="s">
        <v>538</v>
      </c>
      <c r="G18" s="370"/>
      <c r="H18" s="147" t="s">
        <v>802</v>
      </c>
      <c r="I18" s="147" t="s">
        <v>802</v>
      </c>
      <c r="J18" s="373"/>
      <c r="K18" s="162" t="s">
        <v>803</v>
      </c>
      <c r="L18" s="369"/>
      <c r="M18" s="147"/>
      <c r="N18" s="147"/>
      <c r="O18" s="163"/>
      <c r="P18" s="148" t="s">
        <v>644</v>
      </c>
      <c r="Q18" s="164">
        <v>2.27</v>
      </c>
      <c r="R18" s="150">
        <v>2.36</v>
      </c>
      <c r="S18" s="147" t="s">
        <v>108</v>
      </c>
      <c r="T18" s="361"/>
      <c r="U18" s="375"/>
      <c r="V18" s="375"/>
      <c r="W18" s="375"/>
      <c r="X18" s="165">
        <v>15.2</v>
      </c>
      <c r="Y18" s="165">
        <v>10</v>
      </c>
      <c r="Z18" s="165">
        <v>4.2</v>
      </c>
      <c r="AA18" s="156"/>
      <c r="AB18" s="166">
        <v>1</v>
      </c>
      <c r="AC18" s="147">
        <v>600</v>
      </c>
      <c r="AD18" s="355"/>
      <c r="AE18" s="147"/>
      <c r="AF18" s="354"/>
      <c r="AG18" s="147" t="s">
        <v>554</v>
      </c>
      <c r="AH18" s="147" t="s">
        <v>101</v>
      </c>
      <c r="AI18" s="147" t="s">
        <v>795</v>
      </c>
      <c r="AJ18" s="127" t="s">
        <v>796</v>
      </c>
    </row>
    <row r="19" spans="1:36" s="168" customFormat="1" x14ac:dyDescent="0.35">
      <c r="A19" s="147"/>
      <c r="B19" s="367"/>
      <c r="C19" s="147"/>
      <c r="D19" s="369"/>
      <c r="E19" s="147"/>
      <c r="F19" s="147" t="s">
        <v>538</v>
      </c>
      <c r="G19" s="370"/>
      <c r="H19" s="147" t="s">
        <v>804</v>
      </c>
      <c r="I19" s="147" t="s">
        <v>804</v>
      </c>
      <c r="J19" s="373"/>
      <c r="K19" s="162" t="s">
        <v>805</v>
      </c>
      <c r="L19" s="369"/>
      <c r="M19" s="147"/>
      <c r="N19" s="147"/>
      <c r="O19" s="163"/>
      <c r="P19" s="148" t="s">
        <v>644</v>
      </c>
      <c r="Q19" s="164">
        <v>4.09</v>
      </c>
      <c r="R19" s="150">
        <v>4.25</v>
      </c>
      <c r="S19" s="147" t="s">
        <v>108</v>
      </c>
      <c r="T19" s="361"/>
      <c r="U19" s="375"/>
      <c r="V19" s="375"/>
      <c r="W19" s="375"/>
      <c r="X19" s="165">
        <v>11</v>
      </c>
      <c r="Y19" s="165">
        <v>11</v>
      </c>
      <c r="Z19" s="165">
        <v>17.2</v>
      </c>
      <c r="AA19" s="156"/>
      <c r="AB19" s="166">
        <v>1</v>
      </c>
      <c r="AC19" s="147">
        <v>600</v>
      </c>
      <c r="AD19" s="355"/>
      <c r="AE19" s="147"/>
      <c r="AF19" s="354"/>
      <c r="AG19" s="147" t="s">
        <v>554</v>
      </c>
      <c r="AH19" s="147" t="s">
        <v>101</v>
      </c>
      <c r="AI19" s="147" t="s">
        <v>795</v>
      </c>
      <c r="AJ19" s="127" t="s">
        <v>796</v>
      </c>
    </row>
    <row r="20" spans="1:36" s="168" customFormat="1" x14ac:dyDescent="0.35">
      <c r="A20" s="147"/>
      <c r="B20" s="368"/>
      <c r="C20" s="147"/>
      <c r="D20" s="363"/>
      <c r="E20" s="147"/>
      <c r="F20" s="147" t="s">
        <v>538</v>
      </c>
      <c r="G20" s="371"/>
      <c r="H20" s="173" t="s">
        <v>806</v>
      </c>
      <c r="I20" s="173" t="s">
        <v>806</v>
      </c>
      <c r="J20" s="374"/>
      <c r="K20" s="162" t="s">
        <v>807</v>
      </c>
      <c r="L20" s="363"/>
      <c r="M20" s="147"/>
      <c r="N20" s="147"/>
      <c r="O20" s="163"/>
      <c r="P20" s="148" t="s">
        <v>644</v>
      </c>
      <c r="Q20" s="164">
        <v>4.26</v>
      </c>
      <c r="R20" s="150">
        <v>4.43</v>
      </c>
      <c r="S20" s="147" t="s">
        <v>108</v>
      </c>
      <c r="T20" s="361"/>
      <c r="U20" s="375"/>
      <c r="V20" s="375"/>
      <c r="W20" s="375"/>
      <c r="X20" s="165">
        <v>23.8</v>
      </c>
      <c r="Y20" s="165">
        <v>14</v>
      </c>
      <c r="Z20" s="165">
        <v>4.7</v>
      </c>
      <c r="AA20" s="156"/>
      <c r="AB20" s="166">
        <v>1</v>
      </c>
      <c r="AC20" s="147">
        <v>600</v>
      </c>
      <c r="AD20" s="355"/>
      <c r="AE20" s="147"/>
      <c r="AF20" s="354"/>
      <c r="AG20" s="147" t="s">
        <v>554</v>
      </c>
      <c r="AH20" s="147" t="s">
        <v>101</v>
      </c>
      <c r="AI20" s="147" t="s">
        <v>795</v>
      </c>
      <c r="AJ20" s="127" t="s">
        <v>796</v>
      </c>
    </row>
    <row r="21" spans="1:36" s="158" customFormat="1" x14ac:dyDescent="0.35">
      <c r="Q21" s="159"/>
      <c r="R21" s="160"/>
    </row>
    <row r="22" spans="1:36" s="157" customFormat="1" ht="29" x14ac:dyDescent="0.35">
      <c r="A22" s="146"/>
      <c r="B22" s="361"/>
      <c r="C22" s="146"/>
      <c r="D22" s="362"/>
      <c r="E22" s="146"/>
      <c r="F22" s="147" t="s">
        <v>538</v>
      </c>
      <c r="G22" s="362" t="s">
        <v>808</v>
      </c>
      <c r="H22" s="146" t="s">
        <v>809</v>
      </c>
      <c r="I22" s="146" t="s">
        <v>810</v>
      </c>
      <c r="J22" s="146" t="s">
        <v>761</v>
      </c>
      <c r="K22" s="146" t="s">
        <v>811</v>
      </c>
      <c r="L22" s="362" t="s">
        <v>812</v>
      </c>
      <c r="M22" s="146"/>
      <c r="N22" s="146"/>
      <c r="O22" s="146"/>
      <c r="P22" s="148" t="s">
        <v>644</v>
      </c>
      <c r="Q22" s="149">
        <v>2.68</v>
      </c>
      <c r="R22" s="150">
        <v>2.79</v>
      </c>
      <c r="S22" s="147" t="s">
        <v>108</v>
      </c>
      <c r="T22" s="361" t="s">
        <v>813</v>
      </c>
      <c r="U22" s="365">
        <v>33.1</v>
      </c>
      <c r="V22" s="365">
        <v>25.6</v>
      </c>
      <c r="W22" s="365">
        <v>29.3</v>
      </c>
      <c r="X22" s="152">
        <v>15</v>
      </c>
      <c r="Y22" s="152">
        <v>8</v>
      </c>
      <c r="Z22" s="152">
        <v>22</v>
      </c>
      <c r="AA22" s="153"/>
      <c r="AB22" s="154">
        <v>2</v>
      </c>
      <c r="AC22" s="155">
        <v>1200</v>
      </c>
      <c r="AD22" s="355">
        <f t="shared" ref="AD22" si="1">IF(U22="","",U22*V22*W22/1000000/AB22*AC22)</f>
        <v>14.9</v>
      </c>
      <c r="AE22" s="146"/>
      <c r="AF22" s="354"/>
      <c r="AG22" s="147" t="s">
        <v>554</v>
      </c>
      <c r="AH22" s="147" t="s">
        <v>101</v>
      </c>
      <c r="AI22" s="147" t="s">
        <v>765</v>
      </c>
    </row>
    <row r="23" spans="1:36" ht="29" x14ac:dyDescent="0.35">
      <c r="A23" s="148"/>
      <c r="B23" s="361"/>
      <c r="C23" s="148"/>
      <c r="D23" s="369"/>
      <c r="E23" s="148"/>
      <c r="F23" s="161" t="s">
        <v>538</v>
      </c>
      <c r="G23" s="369"/>
      <c r="H23" s="148" t="s">
        <v>814</v>
      </c>
      <c r="I23" s="148" t="s">
        <v>815</v>
      </c>
      <c r="J23" s="148" t="s">
        <v>761</v>
      </c>
      <c r="K23" s="148" t="s">
        <v>816</v>
      </c>
      <c r="L23" s="369" t="s">
        <v>812</v>
      </c>
      <c r="M23" s="148"/>
      <c r="N23" s="148"/>
      <c r="O23" s="148"/>
      <c r="P23" s="148" t="s">
        <v>644</v>
      </c>
      <c r="Q23" s="149">
        <v>2.59</v>
      </c>
      <c r="R23" s="150">
        <v>2.69</v>
      </c>
      <c r="S23" s="161" t="s">
        <v>108</v>
      </c>
      <c r="T23" s="361"/>
      <c r="U23" s="365"/>
      <c r="V23" s="365"/>
      <c r="W23" s="365"/>
      <c r="X23" s="174">
        <v>8</v>
      </c>
      <c r="Y23" s="174">
        <v>8</v>
      </c>
      <c r="Z23" s="174">
        <v>11</v>
      </c>
      <c r="AA23" s="167"/>
      <c r="AB23" s="175">
        <v>1</v>
      </c>
      <c r="AC23" s="176">
        <v>600</v>
      </c>
      <c r="AD23" s="355"/>
      <c r="AE23" s="148"/>
      <c r="AF23" s="354"/>
      <c r="AG23" s="147" t="s">
        <v>554</v>
      </c>
      <c r="AH23" s="161" t="s">
        <v>101</v>
      </c>
      <c r="AI23" s="161" t="s">
        <v>765</v>
      </c>
    </row>
    <row r="24" spans="1:36" s="157" customFormat="1" ht="29" x14ac:dyDescent="0.35">
      <c r="A24" s="146"/>
      <c r="B24" s="361"/>
      <c r="C24" s="146"/>
      <c r="D24" s="369"/>
      <c r="E24" s="146"/>
      <c r="F24" s="147" t="s">
        <v>538</v>
      </c>
      <c r="G24" s="369"/>
      <c r="H24" s="146" t="s">
        <v>779</v>
      </c>
      <c r="I24" s="146" t="s">
        <v>724</v>
      </c>
      <c r="J24" s="146" t="s">
        <v>761</v>
      </c>
      <c r="K24" s="146" t="s">
        <v>816</v>
      </c>
      <c r="L24" s="369" t="s">
        <v>812</v>
      </c>
      <c r="M24" s="146"/>
      <c r="N24" s="146"/>
      <c r="O24" s="146"/>
      <c r="P24" s="148" t="s">
        <v>644</v>
      </c>
      <c r="Q24" s="149">
        <v>2.06</v>
      </c>
      <c r="R24" s="150">
        <v>2.14</v>
      </c>
      <c r="S24" s="147" t="s">
        <v>108</v>
      </c>
      <c r="T24" s="361"/>
      <c r="U24" s="365"/>
      <c r="V24" s="365"/>
      <c r="W24" s="365"/>
      <c r="X24" s="152">
        <v>8</v>
      </c>
      <c r="Y24" s="152">
        <v>8</v>
      </c>
      <c r="Z24" s="152">
        <v>11</v>
      </c>
      <c r="AA24" s="153"/>
      <c r="AB24" s="154">
        <v>1</v>
      </c>
      <c r="AC24" s="155">
        <v>600</v>
      </c>
      <c r="AD24" s="355"/>
      <c r="AE24" s="146"/>
      <c r="AF24" s="354"/>
      <c r="AG24" s="147" t="s">
        <v>554</v>
      </c>
      <c r="AH24" s="147" t="s">
        <v>101</v>
      </c>
      <c r="AI24" s="147" t="s">
        <v>765</v>
      </c>
    </row>
    <row r="25" spans="1:36" s="157" customFormat="1" ht="29" x14ac:dyDescent="0.35">
      <c r="A25" s="146"/>
      <c r="B25" s="361"/>
      <c r="C25" s="146"/>
      <c r="D25" s="369"/>
      <c r="E25" s="146"/>
      <c r="F25" s="147" t="s">
        <v>538</v>
      </c>
      <c r="G25" s="369"/>
      <c r="H25" s="146" t="s">
        <v>780</v>
      </c>
      <c r="I25" s="146" t="s">
        <v>781</v>
      </c>
      <c r="J25" s="146" t="s">
        <v>761</v>
      </c>
      <c r="K25" s="146" t="s">
        <v>817</v>
      </c>
      <c r="L25" s="369" t="s">
        <v>812</v>
      </c>
      <c r="M25" s="146"/>
      <c r="N25" s="146"/>
      <c r="O25" s="146"/>
      <c r="P25" s="148" t="s">
        <v>644</v>
      </c>
      <c r="Q25" s="149">
        <v>1.82</v>
      </c>
      <c r="R25" s="150">
        <v>1.89</v>
      </c>
      <c r="S25" s="147" t="s">
        <v>108</v>
      </c>
      <c r="T25" s="361"/>
      <c r="U25" s="365"/>
      <c r="V25" s="365"/>
      <c r="W25" s="365"/>
      <c r="X25" s="152">
        <v>15</v>
      </c>
      <c r="Y25" s="152">
        <v>11</v>
      </c>
      <c r="Z25" s="152">
        <v>3</v>
      </c>
      <c r="AA25" s="153"/>
      <c r="AB25" s="154">
        <v>1</v>
      </c>
      <c r="AC25" s="155">
        <v>600</v>
      </c>
      <c r="AD25" s="355"/>
      <c r="AE25" s="146"/>
      <c r="AF25" s="354"/>
      <c r="AG25" s="147" t="s">
        <v>554</v>
      </c>
      <c r="AH25" s="147" t="s">
        <v>101</v>
      </c>
      <c r="AI25" s="147" t="s">
        <v>765</v>
      </c>
    </row>
    <row r="26" spans="1:36" s="157" customFormat="1" ht="29" x14ac:dyDescent="0.35">
      <c r="A26" s="146"/>
      <c r="B26" s="361"/>
      <c r="C26" s="146"/>
      <c r="D26" s="369"/>
      <c r="E26" s="146"/>
      <c r="F26" s="147" t="s">
        <v>538</v>
      </c>
      <c r="G26" s="369"/>
      <c r="H26" s="177" t="s">
        <v>818</v>
      </c>
      <c r="I26" s="177" t="s">
        <v>819</v>
      </c>
      <c r="J26" s="146" t="s">
        <v>761</v>
      </c>
      <c r="K26" s="146" t="s">
        <v>820</v>
      </c>
      <c r="L26" s="369" t="s">
        <v>812</v>
      </c>
      <c r="M26" s="146"/>
      <c r="N26" s="146"/>
      <c r="O26" s="146"/>
      <c r="P26" s="148" t="s">
        <v>644</v>
      </c>
      <c r="Q26" s="149">
        <v>3.58</v>
      </c>
      <c r="R26" s="150">
        <v>3.72</v>
      </c>
      <c r="S26" s="147" t="s">
        <v>108</v>
      </c>
      <c r="T26" s="361"/>
      <c r="U26" s="365"/>
      <c r="V26" s="365"/>
      <c r="W26" s="365"/>
      <c r="X26" s="152">
        <v>10</v>
      </c>
      <c r="Y26" s="152">
        <v>10</v>
      </c>
      <c r="Z26" s="152">
        <v>14</v>
      </c>
      <c r="AA26" s="153"/>
      <c r="AB26" s="154">
        <v>1</v>
      </c>
      <c r="AC26" s="155">
        <v>600</v>
      </c>
      <c r="AD26" s="355"/>
      <c r="AE26" s="146"/>
      <c r="AF26" s="354"/>
      <c r="AG26" s="147" t="s">
        <v>554</v>
      </c>
      <c r="AH26" s="147" t="s">
        <v>101</v>
      </c>
      <c r="AI26" s="147" t="s">
        <v>765</v>
      </c>
    </row>
    <row r="27" spans="1:36" s="157" customFormat="1" ht="29" x14ac:dyDescent="0.35">
      <c r="A27" s="146"/>
      <c r="B27" s="361"/>
      <c r="C27" s="146"/>
      <c r="D27" s="369"/>
      <c r="E27" s="146"/>
      <c r="F27" s="147" t="s">
        <v>538</v>
      </c>
      <c r="G27" s="369"/>
      <c r="H27" s="178" t="s">
        <v>786</v>
      </c>
      <c r="I27" s="177" t="s">
        <v>726</v>
      </c>
      <c r="J27" s="146" t="s">
        <v>761</v>
      </c>
      <c r="K27" s="146" t="s">
        <v>821</v>
      </c>
      <c r="L27" s="369" t="s">
        <v>812</v>
      </c>
      <c r="M27" s="146"/>
      <c r="N27" s="146"/>
      <c r="O27" s="146"/>
      <c r="P27" s="148" t="s">
        <v>644</v>
      </c>
      <c r="Q27" s="149">
        <v>3.79</v>
      </c>
      <c r="R27" s="150">
        <v>3.94</v>
      </c>
      <c r="S27" s="147" t="s">
        <v>108</v>
      </c>
      <c r="T27" s="361"/>
      <c r="U27" s="365"/>
      <c r="V27" s="365"/>
      <c r="W27" s="365"/>
      <c r="X27" s="152">
        <v>26</v>
      </c>
      <c r="Y27" s="152">
        <v>14</v>
      </c>
      <c r="Z27" s="152">
        <v>4</v>
      </c>
      <c r="AA27" s="153"/>
      <c r="AB27" s="154">
        <v>1</v>
      </c>
      <c r="AC27" s="155">
        <v>600</v>
      </c>
      <c r="AD27" s="355"/>
      <c r="AE27" s="146"/>
      <c r="AF27" s="354"/>
      <c r="AG27" s="147" t="s">
        <v>554</v>
      </c>
      <c r="AH27" s="147" t="s">
        <v>101</v>
      </c>
      <c r="AI27" s="147" t="s">
        <v>765</v>
      </c>
    </row>
    <row r="28" spans="1:36" s="157" customFormat="1" ht="29.5" x14ac:dyDescent="0.35">
      <c r="A28" s="146"/>
      <c r="B28" s="361"/>
      <c r="C28" s="146"/>
      <c r="D28" s="363"/>
      <c r="E28" s="146"/>
      <c r="F28" s="147" t="s">
        <v>538</v>
      </c>
      <c r="G28" s="363"/>
      <c r="H28" s="146" t="s">
        <v>822</v>
      </c>
      <c r="I28" s="146" t="s">
        <v>823</v>
      </c>
      <c r="J28" s="146" t="s">
        <v>761</v>
      </c>
      <c r="K28" s="146" t="s">
        <v>824</v>
      </c>
      <c r="L28" s="363" t="s">
        <v>812</v>
      </c>
      <c r="M28" s="146"/>
      <c r="N28" s="146"/>
      <c r="O28" s="146"/>
      <c r="P28" s="148" t="s">
        <v>644</v>
      </c>
      <c r="Q28" s="149">
        <v>3.52</v>
      </c>
      <c r="R28" s="150">
        <v>3.66</v>
      </c>
      <c r="S28" s="147" t="s">
        <v>108</v>
      </c>
      <c r="T28" s="361"/>
      <c r="U28" s="365"/>
      <c r="V28" s="365"/>
      <c r="W28" s="365"/>
      <c r="X28" s="152">
        <v>12</v>
      </c>
      <c r="Y28" s="152">
        <v>7</v>
      </c>
      <c r="Z28" s="152">
        <v>11</v>
      </c>
      <c r="AA28" s="153"/>
      <c r="AB28" s="154">
        <v>1</v>
      </c>
      <c r="AC28" s="155">
        <v>600</v>
      </c>
      <c r="AD28" s="355"/>
      <c r="AE28" s="146"/>
      <c r="AF28" s="354"/>
      <c r="AG28" s="147" t="s">
        <v>554</v>
      </c>
      <c r="AH28" s="147" t="s">
        <v>101</v>
      </c>
      <c r="AI28" s="147" t="s">
        <v>765</v>
      </c>
    </row>
    <row r="29" spans="1:36" s="158" customFormat="1" x14ac:dyDescent="0.35">
      <c r="R29" s="179"/>
    </row>
    <row r="30" spans="1:36" s="127" customFormat="1" ht="29" x14ac:dyDescent="0.35">
      <c r="A30" s="148"/>
      <c r="B30" s="381"/>
      <c r="C30" s="161"/>
      <c r="D30" s="378" t="s">
        <v>496</v>
      </c>
      <c r="E30" s="161"/>
      <c r="F30" s="161" t="s">
        <v>538</v>
      </c>
      <c r="G30" s="378" t="s">
        <v>825</v>
      </c>
      <c r="H30" s="180" t="s">
        <v>826</v>
      </c>
      <c r="I30" s="180" t="s">
        <v>826</v>
      </c>
      <c r="J30" s="379" t="s">
        <v>827</v>
      </c>
      <c r="K30" s="162" t="s">
        <v>828</v>
      </c>
      <c r="L30" s="378" t="s">
        <v>829</v>
      </c>
      <c r="M30" s="161"/>
      <c r="N30" s="161"/>
      <c r="O30" s="181"/>
      <c r="P30" s="161" t="s">
        <v>644</v>
      </c>
      <c r="Q30" s="182">
        <v>2.4500000000000002</v>
      </c>
      <c r="R30" s="183"/>
      <c r="S30" s="161" t="s">
        <v>108</v>
      </c>
      <c r="T30" s="382" t="s">
        <v>830</v>
      </c>
      <c r="U30" s="380">
        <v>42</v>
      </c>
      <c r="V30" s="380">
        <v>27.5</v>
      </c>
      <c r="W30" s="380">
        <v>40.5</v>
      </c>
      <c r="X30" s="185">
        <v>17.5</v>
      </c>
      <c r="Y30" s="185">
        <v>9</v>
      </c>
      <c r="Z30" s="185">
        <v>22.5</v>
      </c>
      <c r="AA30" s="167"/>
      <c r="AB30" s="186">
        <v>2</v>
      </c>
      <c r="AC30" s="161">
        <v>1000</v>
      </c>
      <c r="AD30" s="383">
        <f>IF(U30="","",U30*V30*W30/1000000/AB30*AC30)</f>
        <v>23.39</v>
      </c>
      <c r="AE30" s="161"/>
      <c r="AF30" s="376"/>
      <c r="AG30" s="161" t="s">
        <v>554</v>
      </c>
      <c r="AH30" s="161" t="s">
        <v>101</v>
      </c>
      <c r="AI30" s="161" t="s">
        <v>831</v>
      </c>
    </row>
    <row r="31" spans="1:36" s="127" customFormat="1" x14ac:dyDescent="0.35">
      <c r="A31" s="148"/>
      <c r="B31" s="381"/>
      <c r="C31" s="161"/>
      <c r="D31" s="378" t="s">
        <v>496</v>
      </c>
      <c r="E31" s="161"/>
      <c r="F31" s="161" t="s">
        <v>538</v>
      </c>
      <c r="G31" s="378"/>
      <c r="H31" s="180" t="s">
        <v>832</v>
      </c>
      <c r="I31" s="180" t="s">
        <v>832</v>
      </c>
      <c r="J31" s="377"/>
      <c r="K31" s="162" t="s">
        <v>728</v>
      </c>
      <c r="L31" s="378"/>
      <c r="M31" s="161"/>
      <c r="N31" s="161"/>
      <c r="O31" s="181"/>
      <c r="P31" s="161" t="s">
        <v>644</v>
      </c>
      <c r="Q31" s="182">
        <v>1.62</v>
      </c>
      <c r="R31" s="183"/>
      <c r="S31" s="161" t="s">
        <v>108</v>
      </c>
      <c r="T31" s="382"/>
      <c r="U31" s="380"/>
      <c r="V31" s="380"/>
      <c r="W31" s="380"/>
      <c r="X31" s="188">
        <v>12.5</v>
      </c>
      <c r="Y31" s="188">
        <v>7.5</v>
      </c>
      <c r="Z31" s="188">
        <v>13</v>
      </c>
      <c r="AA31" s="167"/>
      <c r="AB31" s="186">
        <v>1</v>
      </c>
      <c r="AC31" s="161">
        <v>500</v>
      </c>
      <c r="AD31" s="383"/>
      <c r="AE31" s="161"/>
      <c r="AF31" s="376"/>
      <c r="AG31" s="161" t="s">
        <v>554</v>
      </c>
      <c r="AH31" s="161" t="s">
        <v>101</v>
      </c>
      <c r="AI31" s="161" t="s">
        <v>831</v>
      </c>
    </row>
    <row r="32" spans="1:36" s="127" customFormat="1" x14ac:dyDescent="0.35">
      <c r="A32" s="148"/>
      <c r="B32" s="381"/>
      <c r="C32" s="161"/>
      <c r="D32" s="378" t="s">
        <v>496</v>
      </c>
      <c r="E32" s="161"/>
      <c r="F32" s="161" t="s">
        <v>538</v>
      </c>
      <c r="G32" s="378"/>
      <c r="H32" s="180" t="s">
        <v>833</v>
      </c>
      <c r="I32" s="180" t="s">
        <v>833</v>
      </c>
      <c r="J32" s="377"/>
      <c r="K32" s="162" t="s">
        <v>729</v>
      </c>
      <c r="L32" s="378"/>
      <c r="M32" s="161"/>
      <c r="N32" s="161"/>
      <c r="O32" s="181"/>
      <c r="P32" s="161" t="s">
        <v>644</v>
      </c>
      <c r="Q32" s="182">
        <v>1.48</v>
      </c>
      <c r="R32" s="183"/>
      <c r="S32" s="161" t="s">
        <v>108</v>
      </c>
      <c r="T32" s="382"/>
      <c r="U32" s="380"/>
      <c r="V32" s="380"/>
      <c r="W32" s="380"/>
      <c r="X32" s="188">
        <v>9</v>
      </c>
      <c r="Y32" s="188">
        <v>9</v>
      </c>
      <c r="Z32" s="188">
        <v>13</v>
      </c>
      <c r="AA32" s="167"/>
      <c r="AB32" s="186">
        <v>1</v>
      </c>
      <c r="AC32" s="161">
        <v>500</v>
      </c>
      <c r="AD32" s="383"/>
      <c r="AE32" s="161"/>
      <c r="AF32" s="376"/>
      <c r="AG32" s="161" t="s">
        <v>554</v>
      </c>
      <c r="AH32" s="161" t="s">
        <v>101</v>
      </c>
      <c r="AI32" s="161" t="s">
        <v>831</v>
      </c>
    </row>
    <row r="33" spans="1:35" s="127" customFormat="1" x14ac:dyDescent="0.35">
      <c r="A33" s="148"/>
      <c r="B33" s="381"/>
      <c r="C33" s="161"/>
      <c r="D33" s="378" t="s">
        <v>496</v>
      </c>
      <c r="E33" s="161"/>
      <c r="F33" s="161" t="s">
        <v>538</v>
      </c>
      <c r="G33" s="378"/>
      <c r="H33" s="180" t="s">
        <v>834</v>
      </c>
      <c r="I33" s="180" t="s">
        <v>834</v>
      </c>
      <c r="J33" s="377"/>
      <c r="K33" s="162" t="s">
        <v>730</v>
      </c>
      <c r="L33" s="378"/>
      <c r="M33" s="161"/>
      <c r="N33" s="161"/>
      <c r="O33" s="181"/>
      <c r="P33" s="161" t="s">
        <v>644</v>
      </c>
      <c r="Q33" s="182">
        <v>1.48</v>
      </c>
      <c r="R33" s="183"/>
      <c r="S33" s="161" t="s">
        <v>108</v>
      </c>
      <c r="T33" s="382"/>
      <c r="U33" s="380"/>
      <c r="V33" s="380"/>
      <c r="W33" s="380"/>
      <c r="X33" s="188">
        <v>15.5</v>
      </c>
      <c r="Y33" s="188">
        <v>4</v>
      </c>
      <c r="Z33" s="188">
        <v>11.5</v>
      </c>
      <c r="AA33" s="167"/>
      <c r="AB33" s="186">
        <v>1</v>
      </c>
      <c r="AC33" s="161">
        <v>500</v>
      </c>
      <c r="AD33" s="383"/>
      <c r="AE33" s="161"/>
      <c r="AF33" s="376"/>
      <c r="AG33" s="161" t="s">
        <v>554</v>
      </c>
      <c r="AH33" s="161" t="s">
        <v>101</v>
      </c>
      <c r="AI33" s="161" t="s">
        <v>831</v>
      </c>
    </row>
    <row r="34" spans="1:35" s="127" customFormat="1" x14ac:dyDescent="0.35">
      <c r="A34" s="148"/>
      <c r="B34" s="381"/>
      <c r="C34" s="161"/>
      <c r="D34" s="378" t="s">
        <v>496</v>
      </c>
      <c r="E34" s="161"/>
      <c r="F34" s="161" t="s">
        <v>538</v>
      </c>
      <c r="G34" s="378"/>
      <c r="H34" s="180" t="s">
        <v>835</v>
      </c>
      <c r="I34" s="180" t="s">
        <v>835</v>
      </c>
      <c r="J34" s="377"/>
      <c r="K34" s="162" t="s">
        <v>836</v>
      </c>
      <c r="L34" s="378"/>
      <c r="M34" s="161"/>
      <c r="N34" s="161"/>
      <c r="O34" s="181"/>
      <c r="P34" s="161" t="s">
        <v>644</v>
      </c>
      <c r="Q34" s="189">
        <v>2.2999999999999998</v>
      </c>
      <c r="R34" s="190"/>
      <c r="S34" s="161" t="s">
        <v>108</v>
      </c>
      <c r="T34" s="382"/>
      <c r="U34" s="380"/>
      <c r="V34" s="380"/>
      <c r="W34" s="380"/>
      <c r="X34" s="184">
        <v>11.5</v>
      </c>
      <c r="Y34" s="184">
        <v>11.5</v>
      </c>
      <c r="Z34" s="184">
        <v>13.5</v>
      </c>
      <c r="AA34" s="167"/>
      <c r="AB34" s="186">
        <v>1</v>
      </c>
      <c r="AC34" s="161">
        <v>500</v>
      </c>
      <c r="AD34" s="383"/>
      <c r="AE34" s="161"/>
      <c r="AF34" s="376"/>
      <c r="AG34" s="161" t="s">
        <v>554</v>
      </c>
      <c r="AH34" s="161" t="s">
        <v>101</v>
      </c>
      <c r="AI34" s="161" t="s">
        <v>831</v>
      </c>
    </row>
    <row r="35" spans="1:35" s="127" customFormat="1" x14ac:dyDescent="0.35">
      <c r="A35" s="148"/>
      <c r="B35" s="381"/>
      <c r="C35" s="161"/>
      <c r="D35" s="378" t="s">
        <v>496</v>
      </c>
      <c r="E35" s="161"/>
      <c r="F35" s="161" t="s">
        <v>538</v>
      </c>
      <c r="G35" s="378"/>
      <c r="H35" s="180" t="s">
        <v>837</v>
      </c>
      <c r="I35" s="180" t="s">
        <v>837</v>
      </c>
      <c r="J35" s="377"/>
      <c r="K35" s="162" t="s">
        <v>838</v>
      </c>
      <c r="L35" s="378"/>
      <c r="M35" s="161"/>
      <c r="N35" s="161"/>
      <c r="O35" s="181"/>
      <c r="P35" s="161" t="s">
        <v>644</v>
      </c>
      <c r="Q35" s="182">
        <v>3.2</v>
      </c>
      <c r="R35" s="183"/>
      <c r="S35" s="161" t="s">
        <v>108</v>
      </c>
      <c r="T35" s="382"/>
      <c r="U35" s="380"/>
      <c r="V35" s="380"/>
      <c r="W35" s="380"/>
      <c r="X35" s="185">
        <v>27.5</v>
      </c>
      <c r="Y35" s="185">
        <v>4.5</v>
      </c>
      <c r="Z35" s="185">
        <v>15.5</v>
      </c>
      <c r="AA35" s="167"/>
      <c r="AB35" s="186">
        <v>1</v>
      </c>
      <c r="AC35" s="161">
        <v>500</v>
      </c>
      <c r="AD35" s="383"/>
      <c r="AE35" s="161"/>
      <c r="AF35" s="376"/>
      <c r="AG35" s="161" t="s">
        <v>554</v>
      </c>
      <c r="AH35" s="161" t="s">
        <v>101</v>
      </c>
      <c r="AI35" s="161" t="s">
        <v>831</v>
      </c>
    </row>
    <row r="36" spans="1:35" s="127" customFormat="1" x14ac:dyDescent="0.35">
      <c r="A36" s="148"/>
      <c r="B36" s="381"/>
      <c r="C36" s="161"/>
      <c r="D36" s="378" t="s">
        <v>496</v>
      </c>
      <c r="E36" s="161"/>
      <c r="F36" s="161" t="s">
        <v>538</v>
      </c>
      <c r="G36" s="378"/>
      <c r="H36" s="191" t="s">
        <v>839</v>
      </c>
      <c r="I36" s="191" t="s">
        <v>839</v>
      </c>
      <c r="J36" s="377"/>
      <c r="K36" s="162" t="s">
        <v>731</v>
      </c>
      <c r="L36" s="378"/>
      <c r="M36" s="161"/>
      <c r="N36" s="161"/>
      <c r="O36" s="181"/>
      <c r="P36" s="161" t="s">
        <v>644</v>
      </c>
      <c r="Q36" s="182">
        <v>2.95</v>
      </c>
      <c r="R36" s="183"/>
      <c r="S36" s="161" t="s">
        <v>108</v>
      </c>
      <c r="T36" s="382"/>
      <c r="U36" s="380"/>
      <c r="V36" s="380"/>
      <c r="W36" s="380"/>
      <c r="X36" s="192">
        <v>16</v>
      </c>
      <c r="Y36" s="192">
        <v>9</v>
      </c>
      <c r="Z36" s="192">
        <v>11.5</v>
      </c>
      <c r="AA36" s="167"/>
      <c r="AB36" s="186">
        <v>1</v>
      </c>
      <c r="AC36" s="161">
        <v>500</v>
      </c>
      <c r="AD36" s="383"/>
      <c r="AE36" s="161"/>
      <c r="AF36" s="376"/>
      <c r="AG36" s="161" t="s">
        <v>554</v>
      </c>
      <c r="AH36" s="161" t="s">
        <v>101</v>
      </c>
      <c r="AI36" s="161" t="s">
        <v>831</v>
      </c>
    </row>
    <row r="37" spans="1:35" x14ac:dyDescent="0.35">
      <c r="A37" s="148"/>
      <c r="B37" s="381"/>
      <c r="C37" s="148"/>
      <c r="D37" s="378" t="s">
        <v>496</v>
      </c>
      <c r="E37" s="148"/>
      <c r="F37" s="161" t="s">
        <v>538</v>
      </c>
      <c r="G37" s="378"/>
      <c r="H37" s="180" t="s">
        <v>840</v>
      </c>
      <c r="I37" s="180" t="s">
        <v>840</v>
      </c>
      <c r="J37" s="377"/>
      <c r="K37" s="148" t="s">
        <v>841</v>
      </c>
      <c r="L37" s="378"/>
      <c r="M37" s="148"/>
      <c r="N37" s="148"/>
      <c r="O37" s="148"/>
      <c r="P37" s="161" t="s">
        <v>644</v>
      </c>
      <c r="Q37" s="182">
        <v>4.0999999999999996</v>
      </c>
      <c r="R37" s="183"/>
      <c r="S37" s="161" t="s">
        <v>108</v>
      </c>
      <c r="T37" s="382"/>
      <c r="U37" s="380"/>
      <c r="V37" s="380"/>
      <c r="W37" s="380"/>
      <c r="X37" s="192">
        <v>17</v>
      </c>
      <c r="Y37" s="192">
        <v>17</v>
      </c>
      <c r="Z37" s="192">
        <v>16.5</v>
      </c>
      <c r="AA37" s="167"/>
      <c r="AB37" s="186">
        <v>1</v>
      </c>
      <c r="AC37" s="161">
        <v>500</v>
      </c>
      <c r="AD37" s="383"/>
      <c r="AE37" s="161"/>
      <c r="AF37" s="376"/>
      <c r="AG37" s="161" t="s">
        <v>554</v>
      </c>
      <c r="AH37" s="161" t="s">
        <v>101</v>
      </c>
      <c r="AI37" s="161" t="s">
        <v>831</v>
      </c>
    </row>
    <row r="38" spans="1:35" x14ac:dyDescent="0.35">
      <c r="A38" s="148"/>
      <c r="B38" s="381"/>
      <c r="C38" s="148"/>
      <c r="D38" s="378" t="s">
        <v>496</v>
      </c>
      <c r="E38" s="148"/>
      <c r="F38" s="161" t="s">
        <v>538</v>
      </c>
      <c r="G38" s="378"/>
      <c r="H38" s="180" t="s">
        <v>842</v>
      </c>
      <c r="I38" s="180" t="s">
        <v>842</v>
      </c>
      <c r="J38" s="377"/>
      <c r="K38" s="148" t="s">
        <v>732</v>
      </c>
      <c r="L38" s="378"/>
      <c r="M38" s="148"/>
      <c r="N38" s="148"/>
      <c r="O38" s="148"/>
      <c r="P38" s="161" t="s">
        <v>644</v>
      </c>
      <c r="Q38" s="193">
        <v>6.9</v>
      </c>
      <c r="R38" s="194"/>
      <c r="S38" s="161" t="s">
        <v>108</v>
      </c>
      <c r="T38" s="382"/>
      <c r="U38" s="380"/>
      <c r="V38" s="380"/>
      <c r="W38" s="380"/>
      <c r="X38" s="192">
        <v>21.5</v>
      </c>
      <c r="Y38" s="192">
        <v>21.5</v>
      </c>
      <c r="Z38" s="192">
        <v>27</v>
      </c>
      <c r="AA38" s="167"/>
      <c r="AB38" s="186">
        <v>1</v>
      </c>
      <c r="AC38" s="161">
        <v>500</v>
      </c>
      <c r="AD38" s="383"/>
      <c r="AE38" s="161"/>
      <c r="AF38" s="376"/>
      <c r="AG38" s="161" t="s">
        <v>554</v>
      </c>
      <c r="AH38" s="161" t="s">
        <v>101</v>
      </c>
      <c r="AI38" s="161" t="s">
        <v>831</v>
      </c>
    </row>
    <row r="39" spans="1:35" ht="15" x14ac:dyDescent="0.35">
      <c r="A39" s="148"/>
      <c r="B39" s="381"/>
      <c r="C39" s="148"/>
      <c r="D39" s="378" t="s">
        <v>496</v>
      </c>
      <c r="E39" s="148"/>
      <c r="F39" s="161" t="s">
        <v>538</v>
      </c>
      <c r="G39" s="378"/>
      <c r="H39" s="180" t="s">
        <v>843</v>
      </c>
      <c r="I39" s="180" t="s">
        <v>844</v>
      </c>
      <c r="J39" s="377"/>
      <c r="K39" s="148" t="s">
        <v>845</v>
      </c>
      <c r="L39" s="378"/>
      <c r="M39" s="148"/>
      <c r="N39" s="148"/>
      <c r="O39" s="148"/>
      <c r="P39" s="161" t="s">
        <v>644</v>
      </c>
      <c r="Q39" s="193">
        <v>3.98</v>
      </c>
      <c r="R39" s="194"/>
      <c r="S39" s="161" t="s">
        <v>108</v>
      </c>
      <c r="T39" s="382"/>
      <c r="U39" s="380"/>
      <c r="V39" s="380"/>
      <c r="W39" s="380"/>
      <c r="X39" s="192">
        <v>12.5</v>
      </c>
      <c r="Y39" s="192">
        <v>12.5</v>
      </c>
      <c r="Z39" s="192">
        <v>38.5</v>
      </c>
      <c r="AA39" s="167"/>
      <c r="AB39" s="186">
        <v>1</v>
      </c>
      <c r="AC39" s="161">
        <v>500</v>
      </c>
      <c r="AD39" s="383"/>
      <c r="AE39" s="161"/>
      <c r="AF39" s="376"/>
      <c r="AG39" s="161" t="s">
        <v>554</v>
      </c>
      <c r="AH39" s="161" t="s">
        <v>101</v>
      </c>
      <c r="AI39" s="161" t="s">
        <v>831</v>
      </c>
    </row>
    <row r="40" spans="1:35" s="158" customFormat="1" x14ac:dyDescent="0.35">
      <c r="R40" s="179"/>
    </row>
    <row r="41" spans="1:35" s="168" customFormat="1" ht="29" x14ac:dyDescent="0.35">
      <c r="A41" s="147"/>
      <c r="B41" s="384"/>
      <c r="C41" s="147"/>
      <c r="D41" s="385"/>
      <c r="E41" s="147"/>
      <c r="F41" s="147" t="s">
        <v>538</v>
      </c>
      <c r="G41" s="385" t="s">
        <v>846</v>
      </c>
      <c r="H41" s="146" t="s">
        <v>847</v>
      </c>
      <c r="I41" s="146" t="s">
        <v>848</v>
      </c>
      <c r="J41" s="361" t="s">
        <v>849</v>
      </c>
      <c r="K41" s="146" t="s">
        <v>850</v>
      </c>
      <c r="L41" s="385" t="s">
        <v>829</v>
      </c>
      <c r="M41" s="147"/>
      <c r="N41" s="147"/>
      <c r="O41" s="147"/>
      <c r="P41" s="147" t="s">
        <v>644</v>
      </c>
      <c r="Q41" s="195">
        <v>2.0299999999999998</v>
      </c>
      <c r="R41" s="183">
        <v>2.11</v>
      </c>
      <c r="S41" s="147" t="s">
        <v>108</v>
      </c>
      <c r="T41" s="361" t="s">
        <v>851</v>
      </c>
      <c r="U41" s="375">
        <v>53</v>
      </c>
      <c r="V41" s="375">
        <v>26</v>
      </c>
      <c r="W41" s="375">
        <v>36</v>
      </c>
      <c r="X41" s="196">
        <v>18.2</v>
      </c>
      <c r="Y41" s="196">
        <v>11.8</v>
      </c>
      <c r="Z41" s="196">
        <v>23.3</v>
      </c>
      <c r="AA41" s="153"/>
      <c r="AB41" s="166">
        <v>2</v>
      </c>
      <c r="AC41" s="147">
        <v>1000</v>
      </c>
      <c r="AD41" s="355">
        <f>IF(U41="","",U41*V41*W41/1000000/AB41*AC41)</f>
        <v>24.8</v>
      </c>
      <c r="AE41" s="147"/>
      <c r="AF41" s="354"/>
      <c r="AG41" s="161" t="s">
        <v>554</v>
      </c>
      <c r="AH41" s="196" t="s">
        <v>852</v>
      </c>
      <c r="AI41" s="196" t="s">
        <v>853</v>
      </c>
    </row>
    <row r="42" spans="1:35" s="168" customFormat="1" x14ac:dyDescent="0.35">
      <c r="A42" s="147"/>
      <c r="B42" s="384"/>
      <c r="C42" s="147"/>
      <c r="D42" s="385"/>
      <c r="E42" s="147"/>
      <c r="F42" s="147" t="s">
        <v>538</v>
      </c>
      <c r="G42" s="385"/>
      <c r="H42" s="146" t="s">
        <v>854</v>
      </c>
      <c r="I42" s="146" t="s">
        <v>723</v>
      </c>
      <c r="J42" s="361"/>
      <c r="K42" s="146" t="s">
        <v>855</v>
      </c>
      <c r="L42" s="385"/>
      <c r="M42" s="147"/>
      <c r="N42" s="147"/>
      <c r="O42" s="147"/>
      <c r="P42" s="147" t="s">
        <v>644</v>
      </c>
      <c r="Q42" s="195">
        <v>1.45</v>
      </c>
      <c r="R42" s="183">
        <v>1.51</v>
      </c>
      <c r="S42" s="147" t="s">
        <v>108</v>
      </c>
      <c r="T42" s="361"/>
      <c r="U42" s="375"/>
      <c r="V42" s="375"/>
      <c r="W42" s="375"/>
      <c r="X42" s="196">
        <v>13</v>
      </c>
      <c r="Y42" s="196">
        <v>8.9</v>
      </c>
      <c r="Z42" s="196">
        <v>13</v>
      </c>
      <c r="AA42" s="153"/>
      <c r="AB42" s="166">
        <v>1</v>
      </c>
      <c r="AC42" s="147">
        <v>500</v>
      </c>
      <c r="AD42" s="355"/>
      <c r="AE42" s="147"/>
      <c r="AF42" s="354"/>
      <c r="AG42" s="161" t="s">
        <v>554</v>
      </c>
      <c r="AH42" s="196" t="s">
        <v>852</v>
      </c>
      <c r="AI42" s="196" t="s">
        <v>853</v>
      </c>
    </row>
    <row r="43" spans="1:35" s="168" customFormat="1" x14ac:dyDescent="0.35">
      <c r="A43" s="147"/>
      <c r="B43" s="384"/>
      <c r="C43" s="147"/>
      <c r="D43" s="385"/>
      <c r="E43" s="147"/>
      <c r="F43" s="147" t="s">
        <v>538</v>
      </c>
      <c r="G43" s="385"/>
      <c r="H43" s="146" t="s">
        <v>856</v>
      </c>
      <c r="I43" s="146" t="s">
        <v>857</v>
      </c>
      <c r="J43" s="361"/>
      <c r="K43" s="146" t="s">
        <v>858</v>
      </c>
      <c r="L43" s="385"/>
      <c r="M43" s="147"/>
      <c r="N43" s="147"/>
      <c r="O43" s="147"/>
      <c r="P43" s="147" t="s">
        <v>644</v>
      </c>
      <c r="Q43" s="195">
        <v>1.4</v>
      </c>
      <c r="R43" s="183">
        <v>1.45</v>
      </c>
      <c r="S43" s="147" t="s">
        <v>108</v>
      </c>
      <c r="T43" s="361"/>
      <c r="U43" s="375"/>
      <c r="V43" s="375"/>
      <c r="W43" s="375"/>
      <c r="X43" s="196">
        <v>10.8</v>
      </c>
      <c r="Y43" s="196">
        <v>9.6</v>
      </c>
      <c r="Z43" s="196">
        <v>13</v>
      </c>
      <c r="AA43" s="153"/>
      <c r="AB43" s="166">
        <v>1</v>
      </c>
      <c r="AC43" s="147">
        <v>500</v>
      </c>
      <c r="AD43" s="355"/>
      <c r="AE43" s="147"/>
      <c r="AF43" s="354"/>
      <c r="AG43" s="161" t="s">
        <v>554</v>
      </c>
      <c r="AH43" s="196" t="s">
        <v>852</v>
      </c>
      <c r="AI43" s="196" t="s">
        <v>853</v>
      </c>
    </row>
    <row r="44" spans="1:35" s="168" customFormat="1" x14ac:dyDescent="0.35">
      <c r="A44" s="147"/>
      <c r="B44" s="384"/>
      <c r="C44" s="147"/>
      <c r="D44" s="385"/>
      <c r="E44" s="147"/>
      <c r="F44" s="147" t="s">
        <v>538</v>
      </c>
      <c r="G44" s="385"/>
      <c r="H44" s="146" t="s">
        <v>859</v>
      </c>
      <c r="I44" s="146" t="s">
        <v>725</v>
      </c>
      <c r="J44" s="361"/>
      <c r="K44" s="146" t="s">
        <v>860</v>
      </c>
      <c r="L44" s="385"/>
      <c r="M44" s="147"/>
      <c r="N44" s="147"/>
      <c r="O44" s="147"/>
      <c r="P44" s="147" t="s">
        <v>644</v>
      </c>
      <c r="Q44" s="195">
        <v>1.4</v>
      </c>
      <c r="R44" s="183">
        <v>1.45</v>
      </c>
      <c r="S44" s="147" t="s">
        <v>108</v>
      </c>
      <c r="T44" s="361"/>
      <c r="U44" s="375"/>
      <c r="V44" s="375"/>
      <c r="W44" s="375"/>
      <c r="X44" s="196">
        <v>15.7</v>
      </c>
      <c r="Y44" s="196">
        <v>4.5</v>
      </c>
      <c r="Z44" s="196">
        <v>11.9</v>
      </c>
      <c r="AA44" s="153"/>
      <c r="AB44" s="166">
        <v>1</v>
      </c>
      <c r="AC44" s="147">
        <v>500</v>
      </c>
      <c r="AD44" s="355"/>
      <c r="AE44" s="147"/>
      <c r="AF44" s="354"/>
      <c r="AG44" s="161" t="s">
        <v>554</v>
      </c>
      <c r="AH44" s="196" t="s">
        <v>852</v>
      </c>
      <c r="AI44" s="196" t="s">
        <v>853</v>
      </c>
    </row>
    <row r="45" spans="1:35" s="168" customFormat="1" x14ac:dyDescent="0.35">
      <c r="A45" s="147"/>
      <c r="B45" s="384"/>
      <c r="C45" s="147"/>
      <c r="D45" s="385"/>
      <c r="E45" s="147"/>
      <c r="F45" s="147" t="s">
        <v>538</v>
      </c>
      <c r="G45" s="385"/>
      <c r="H45" s="197" t="s">
        <v>861</v>
      </c>
      <c r="I45" s="197" t="s">
        <v>726</v>
      </c>
      <c r="J45" s="361"/>
      <c r="K45" s="146" t="s">
        <v>862</v>
      </c>
      <c r="L45" s="385"/>
      <c r="M45" s="147"/>
      <c r="N45" s="147"/>
      <c r="O45" s="147"/>
      <c r="P45" s="147" t="s">
        <v>644</v>
      </c>
      <c r="Q45" s="195">
        <v>2.2400000000000002</v>
      </c>
      <c r="R45" s="183">
        <v>2.33</v>
      </c>
      <c r="S45" s="147" t="s">
        <v>108</v>
      </c>
      <c r="T45" s="361"/>
      <c r="U45" s="375"/>
      <c r="V45" s="375"/>
      <c r="W45" s="375"/>
      <c r="X45" s="196">
        <v>26.1</v>
      </c>
      <c r="Y45" s="196">
        <v>4.5</v>
      </c>
      <c r="Z45" s="196">
        <v>16</v>
      </c>
      <c r="AA45" s="153"/>
      <c r="AB45" s="166">
        <v>1</v>
      </c>
      <c r="AC45" s="147">
        <v>500</v>
      </c>
      <c r="AD45" s="355"/>
      <c r="AE45" s="147"/>
      <c r="AF45" s="354"/>
      <c r="AG45" s="161" t="s">
        <v>554</v>
      </c>
      <c r="AH45" s="196" t="s">
        <v>852</v>
      </c>
      <c r="AI45" s="196" t="s">
        <v>853</v>
      </c>
    </row>
    <row r="46" spans="1:35" s="168" customFormat="1" x14ac:dyDescent="0.35">
      <c r="A46" s="147"/>
      <c r="B46" s="384"/>
      <c r="C46" s="147"/>
      <c r="D46" s="385"/>
      <c r="E46" s="147"/>
      <c r="F46" s="147" t="s">
        <v>538</v>
      </c>
      <c r="G46" s="385"/>
      <c r="H46" s="146" t="s">
        <v>863</v>
      </c>
      <c r="I46" s="146" t="s">
        <v>784</v>
      </c>
      <c r="J46" s="361"/>
      <c r="K46" s="146" t="s">
        <v>864</v>
      </c>
      <c r="L46" s="385"/>
      <c r="M46" s="147"/>
      <c r="N46" s="147"/>
      <c r="O46" s="147"/>
      <c r="P46" s="147" t="s">
        <v>644</v>
      </c>
      <c r="Q46" s="195">
        <v>2.0299999999999998</v>
      </c>
      <c r="R46" s="183">
        <v>2.11</v>
      </c>
      <c r="S46" s="147" t="s">
        <v>108</v>
      </c>
      <c r="T46" s="361"/>
      <c r="U46" s="375"/>
      <c r="V46" s="375"/>
      <c r="W46" s="375"/>
      <c r="X46" s="196">
        <v>12.2</v>
      </c>
      <c r="Y46" s="196">
        <v>10.9</v>
      </c>
      <c r="Z46" s="196">
        <v>14.1</v>
      </c>
      <c r="AA46" s="153"/>
      <c r="AB46" s="166">
        <v>1</v>
      </c>
      <c r="AC46" s="147">
        <v>500</v>
      </c>
      <c r="AD46" s="355"/>
      <c r="AE46" s="147"/>
      <c r="AF46" s="354"/>
      <c r="AG46" s="161" t="s">
        <v>554</v>
      </c>
      <c r="AH46" s="196" t="s">
        <v>852</v>
      </c>
      <c r="AI46" s="196" t="s">
        <v>853</v>
      </c>
    </row>
    <row r="47" spans="1:35" s="168" customFormat="1" x14ac:dyDescent="0.35">
      <c r="A47" s="147"/>
      <c r="B47" s="384"/>
      <c r="C47" s="147"/>
      <c r="D47" s="385"/>
      <c r="E47" s="147"/>
      <c r="F47" s="147" t="s">
        <v>538</v>
      </c>
      <c r="G47" s="385"/>
      <c r="H47" s="146" t="s">
        <v>865</v>
      </c>
      <c r="I47" s="146" t="s">
        <v>866</v>
      </c>
      <c r="J47" s="361"/>
      <c r="K47" s="146" t="s">
        <v>867</v>
      </c>
      <c r="L47" s="385"/>
      <c r="M47" s="147"/>
      <c r="N47" s="147"/>
      <c r="O47" s="147"/>
      <c r="P47" s="147" t="s">
        <v>644</v>
      </c>
      <c r="Q47" s="195">
        <v>4.29</v>
      </c>
      <c r="R47" s="183">
        <v>4.46</v>
      </c>
      <c r="S47" s="147" t="s">
        <v>108</v>
      </c>
      <c r="T47" s="361"/>
      <c r="U47" s="375"/>
      <c r="V47" s="375"/>
      <c r="W47" s="375"/>
      <c r="X47" s="196">
        <v>21.2</v>
      </c>
      <c r="Y47" s="196">
        <v>21.2</v>
      </c>
      <c r="Z47" s="196">
        <v>21</v>
      </c>
      <c r="AA47" s="153"/>
      <c r="AB47" s="166">
        <v>1</v>
      </c>
      <c r="AC47" s="147">
        <v>500</v>
      </c>
      <c r="AD47" s="355"/>
      <c r="AE47" s="147"/>
      <c r="AF47" s="354"/>
      <c r="AG47" s="161" t="s">
        <v>554</v>
      </c>
      <c r="AH47" s="196" t="s">
        <v>852</v>
      </c>
      <c r="AI47" s="196" t="s">
        <v>853</v>
      </c>
    </row>
    <row r="48" spans="1:35" s="157" customFormat="1" x14ac:dyDescent="0.35">
      <c r="A48" s="146"/>
      <c r="B48" s="384"/>
      <c r="C48" s="146"/>
      <c r="D48" s="385"/>
      <c r="E48" s="146"/>
      <c r="F48" s="146" t="s">
        <v>538</v>
      </c>
      <c r="G48" s="385"/>
      <c r="H48" s="146" t="s">
        <v>868</v>
      </c>
      <c r="I48" s="146" t="s">
        <v>727</v>
      </c>
      <c r="J48" s="361"/>
      <c r="K48" s="146" t="s">
        <v>869</v>
      </c>
      <c r="L48" s="385"/>
      <c r="M48" s="146"/>
      <c r="N48" s="146"/>
      <c r="O48" s="146"/>
      <c r="P48" s="147" t="s">
        <v>644</v>
      </c>
      <c r="Q48" s="195">
        <v>7.88</v>
      </c>
      <c r="R48" s="183">
        <v>8.1999999999999993</v>
      </c>
      <c r="S48" s="147" t="s">
        <v>108</v>
      </c>
      <c r="T48" s="361"/>
      <c r="U48" s="375"/>
      <c r="V48" s="375"/>
      <c r="W48" s="375"/>
      <c r="X48" s="196">
        <v>26.3</v>
      </c>
      <c r="Y48" s="196">
        <v>26.3</v>
      </c>
      <c r="Z48" s="196">
        <v>31.4</v>
      </c>
      <c r="AA48" s="153"/>
      <c r="AB48" s="166">
        <v>1</v>
      </c>
      <c r="AC48" s="155">
        <v>500</v>
      </c>
      <c r="AD48" s="355"/>
      <c r="AE48" s="146"/>
      <c r="AF48" s="354"/>
      <c r="AG48" s="161" t="s">
        <v>554</v>
      </c>
      <c r="AH48" s="196" t="s">
        <v>852</v>
      </c>
      <c r="AI48" s="196" t="s">
        <v>853</v>
      </c>
    </row>
    <row r="49" spans="1:35" s="158" customFormat="1" x14ac:dyDescent="0.35">
      <c r="R49" s="179"/>
    </row>
    <row r="50" spans="1:35" s="127" customFormat="1" x14ac:dyDescent="0.35">
      <c r="A50" s="161"/>
      <c r="B50" s="377"/>
      <c r="C50" s="161"/>
      <c r="D50" s="378"/>
      <c r="E50" s="161"/>
      <c r="F50" s="161" t="s">
        <v>538</v>
      </c>
      <c r="G50" s="378" t="s">
        <v>870</v>
      </c>
      <c r="H50" s="161" t="s">
        <v>871</v>
      </c>
      <c r="I50" s="161" t="s">
        <v>872</v>
      </c>
      <c r="J50" s="377" t="s">
        <v>873</v>
      </c>
      <c r="K50" s="162" t="s">
        <v>874</v>
      </c>
      <c r="L50" s="378" t="s">
        <v>875</v>
      </c>
      <c r="M50" s="161"/>
      <c r="N50" s="161"/>
      <c r="O50" s="181"/>
      <c r="P50" s="161" t="s">
        <v>644</v>
      </c>
      <c r="Q50" s="189">
        <v>2.72</v>
      </c>
      <c r="R50" s="190"/>
      <c r="S50" s="161" t="s">
        <v>108</v>
      </c>
      <c r="T50" s="379" t="s">
        <v>876</v>
      </c>
      <c r="U50" s="380">
        <v>47.5</v>
      </c>
      <c r="V50" s="380">
        <v>32</v>
      </c>
      <c r="W50" s="380">
        <v>45</v>
      </c>
      <c r="X50" s="184">
        <v>17</v>
      </c>
      <c r="Y50" s="184">
        <v>8.5</v>
      </c>
      <c r="Z50" s="184">
        <v>20.5</v>
      </c>
      <c r="AA50" s="187"/>
      <c r="AB50" s="186">
        <v>2</v>
      </c>
      <c r="AC50" s="161">
        <v>1000</v>
      </c>
      <c r="AD50" s="383">
        <f t="shared" ref="AD50:AD61" si="2">IF(U50="","",U50*V50*W50/1000000/AB50*AC50)</f>
        <v>34.200000000000003</v>
      </c>
      <c r="AE50" s="187"/>
      <c r="AF50" s="376"/>
      <c r="AG50" s="161" t="s">
        <v>554</v>
      </c>
      <c r="AH50" s="161" t="s">
        <v>101</v>
      </c>
      <c r="AI50" s="161" t="s">
        <v>877</v>
      </c>
    </row>
    <row r="51" spans="1:35" s="127" customFormat="1" x14ac:dyDescent="0.35">
      <c r="A51" s="161"/>
      <c r="B51" s="377"/>
      <c r="C51" s="161"/>
      <c r="D51" s="378"/>
      <c r="E51" s="161"/>
      <c r="F51" s="161" t="s">
        <v>538</v>
      </c>
      <c r="G51" s="378"/>
      <c r="H51" s="161" t="s">
        <v>878</v>
      </c>
      <c r="I51" s="161" t="s">
        <v>723</v>
      </c>
      <c r="J51" s="377"/>
      <c r="K51" s="162" t="s">
        <v>879</v>
      </c>
      <c r="L51" s="378"/>
      <c r="M51" s="161"/>
      <c r="N51" s="161"/>
      <c r="O51" s="181"/>
      <c r="P51" s="161" t="s">
        <v>644</v>
      </c>
      <c r="Q51" s="189">
        <v>1.82</v>
      </c>
      <c r="R51" s="190"/>
      <c r="S51" s="161" t="s">
        <v>108</v>
      </c>
      <c r="T51" s="379"/>
      <c r="U51" s="380"/>
      <c r="V51" s="380"/>
      <c r="W51" s="380"/>
      <c r="X51" s="184">
        <v>12</v>
      </c>
      <c r="Y51" s="184">
        <v>7</v>
      </c>
      <c r="Z51" s="184">
        <v>13</v>
      </c>
      <c r="AA51" s="187"/>
      <c r="AB51" s="186">
        <v>1</v>
      </c>
      <c r="AC51" s="161">
        <v>500</v>
      </c>
      <c r="AD51" s="383"/>
      <c r="AE51" s="187"/>
      <c r="AF51" s="376"/>
      <c r="AG51" s="161" t="s">
        <v>554</v>
      </c>
      <c r="AH51" s="161" t="s">
        <v>101</v>
      </c>
      <c r="AI51" s="161" t="s">
        <v>877</v>
      </c>
    </row>
    <row r="52" spans="1:35" s="127" customFormat="1" x14ac:dyDescent="0.35">
      <c r="A52" s="161"/>
      <c r="B52" s="377"/>
      <c r="C52" s="161"/>
      <c r="D52" s="378"/>
      <c r="E52" s="161"/>
      <c r="F52" s="161" t="s">
        <v>538</v>
      </c>
      <c r="G52" s="378"/>
      <c r="H52" s="161" t="s">
        <v>880</v>
      </c>
      <c r="I52" s="161" t="s">
        <v>724</v>
      </c>
      <c r="J52" s="377"/>
      <c r="K52" s="162" t="s">
        <v>881</v>
      </c>
      <c r="L52" s="378"/>
      <c r="M52" s="161"/>
      <c r="N52" s="161"/>
      <c r="O52" s="181"/>
      <c r="P52" s="161" t="s">
        <v>644</v>
      </c>
      <c r="Q52" s="189">
        <v>1.69</v>
      </c>
      <c r="R52" s="190"/>
      <c r="S52" s="161" t="s">
        <v>108</v>
      </c>
      <c r="T52" s="379"/>
      <c r="U52" s="380"/>
      <c r="V52" s="380"/>
      <c r="W52" s="380"/>
      <c r="X52" s="184">
        <v>8.5</v>
      </c>
      <c r="Y52" s="184">
        <v>8.5</v>
      </c>
      <c r="Z52" s="184">
        <v>12.5</v>
      </c>
      <c r="AA52" s="187"/>
      <c r="AB52" s="186">
        <v>1</v>
      </c>
      <c r="AC52" s="161">
        <v>500</v>
      </c>
      <c r="AD52" s="383"/>
      <c r="AE52" s="187"/>
      <c r="AF52" s="376"/>
      <c r="AG52" s="161" t="s">
        <v>554</v>
      </c>
      <c r="AH52" s="161" t="s">
        <v>101</v>
      </c>
      <c r="AI52" s="161" t="s">
        <v>877</v>
      </c>
    </row>
    <row r="53" spans="1:35" s="127" customFormat="1" x14ac:dyDescent="0.35">
      <c r="A53" s="161"/>
      <c r="B53" s="377"/>
      <c r="C53" s="161"/>
      <c r="D53" s="378"/>
      <c r="E53" s="161"/>
      <c r="F53" s="161" t="s">
        <v>538</v>
      </c>
      <c r="G53" s="378"/>
      <c r="H53" s="161" t="s">
        <v>882</v>
      </c>
      <c r="I53" s="161" t="s">
        <v>725</v>
      </c>
      <c r="J53" s="377"/>
      <c r="K53" s="162" t="s">
        <v>883</v>
      </c>
      <c r="L53" s="378"/>
      <c r="M53" s="161"/>
      <c r="N53" s="161"/>
      <c r="O53" s="181"/>
      <c r="P53" s="161" t="s">
        <v>644</v>
      </c>
      <c r="Q53" s="189">
        <v>1.72</v>
      </c>
      <c r="R53" s="190"/>
      <c r="S53" s="161" t="s">
        <v>108</v>
      </c>
      <c r="T53" s="379"/>
      <c r="U53" s="380"/>
      <c r="V53" s="380"/>
      <c r="W53" s="380"/>
      <c r="X53" s="184">
        <v>15</v>
      </c>
      <c r="Y53" s="184">
        <v>4</v>
      </c>
      <c r="Z53" s="184">
        <v>11.5</v>
      </c>
      <c r="AA53" s="187"/>
      <c r="AB53" s="186">
        <v>1</v>
      </c>
      <c r="AC53" s="161">
        <v>500</v>
      </c>
      <c r="AD53" s="383"/>
      <c r="AE53" s="187"/>
      <c r="AF53" s="376"/>
      <c r="AG53" s="161" t="s">
        <v>554</v>
      </c>
      <c r="AH53" s="161" t="s">
        <v>101</v>
      </c>
      <c r="AI53" s="161" t="s">
        <v>877</v>
      </c>
    </row>
    <row r="54" spans="1:35" s="127" customFormat="1" x14ac:dyDescent="0.35">
      <c r="A54" s="161"/>
      <c r="B54" s="377"/>
      <c r="C54" s="161"/>
      <c r="D54" s="378"/>
      <c r="E54" s="161"/>
      <c r="F54" s="161" t="s">
        <v>538</v>
      </c>
      <c r="G54" s="378"/>
      <c r="H54" s="161" t="s">
        <v>884</v>
      </c>
      <c r="I54" s="161" t="s">
        <v>726</v>
      </c>
      <c r="J54" s="377"/>
      <c r="K54" s="162" t="s">
        <v>885</v>
      </c>
      <c r="L54" s="378"/>
      <c r="M54" s="161"/>
      <c r="N54" s="161"/>
      <c r="O54" s="181"/>
      <c r="P54" s="161" t="s">
        <v>644</v>
      </c>
      <c r="Q54" s="189">
        <v>3.65</v>
      </c>
      <c r="R54" s="190"/>
      <c r="S54" s="161" t="s">
        <v>108</v>
      </c>
      <c r="T54" s="379"/>
      <c r="U54" s="380"/>
      <c r="V54" s="380"/>
      <c r="W54" s="380"/>
      <c r="X54" s="184">
        <v>14</v>
      </c>
      <c r="Y54" s="184">
        <v>14</v>
      </c>
      <c r="Z54" s="184">
        <v>32.5</v>
      </c>
      <c r="AA54" s="187"/>
      <c r="AB54" s="186">
        <v>1</v>
      </c>
      <c r="AC54" s="161">
        <v>500</v>
      </c>
      <c r="AD54" s="383"/>
      <c r="AE54" s="187"/>
      <c r="AF54" s="376"/>
      <c r="AG54" s="161" t="s">
        <v>554</v>
      </c>
      <c r="AH54" s="161" t="s">
        <v>101</v>
      </c>
      <c r="AI54" s="161" t="s">
        <v>877</v>
      </c>
    </row>
    <row r="55" spans="1:35" s="127" customFormat="1" x14ac:dyDescent="0.35">
      <c r="A55" s="161"/>
      <c r="B55" s="377"/>
      <c r="C55" s="161"/>
      <c r="D55" s="378"/>
      <c r="E55" s="161"/>
      <c r="F55" s="161" t="s">
        <v>538</v>
      </c>
      <c r="G55" s="378"/>
      <c r="H55" s="198" t="s">
        <v>886</v>
      </c>
      <c r="I55" s="198" t="s">
        <v>887</v>
      </c>
      <c r="J55" s="377"/>
      <c r="K55" s="162" t="s">
        <v>888</v>
      </c>
      <c r="L55" s="378"/>
      <c r="M55" s="161"/>
      <c r="N55" s="161"/>
      <c r="O55" s="181"/>
      <c r="P55" s="161" t="s">
        <v>644</v>
      </c>
      <c r="Q55" s="189">
        <v>3.71</v>
      </c>
      <c r="R55" s="190"/>
      <c r="S55" s="161" t="s">
        <v>108</v>
      </c>
      <c r="T55" s="379"/>
      <c r="U55" s="380"/>
      <c r="V55" s="380"/>
      <c r="W55" s="380"/>
      <c r="X55" s="184">
        <v>11</v>
      </c>
      <c r="Y55" s="184">
        <v>11</v>
      </c>
      <c r="Z55" s="184">
        <v>40</v>
      </c>
      <c r="AA55" s="187"/>
      <c r="AB55" s="186">
        <v>1</v>
      </c>
      <c r="AC55" s="161">
        <v>500</v>
      </c>
      <c r="AD55" s="383"/>
      <c r="AE55" s="187"/>
      <c r="AF55" s="376"/>
      <c r="AG55" s="161" t="s">
        <v>554</v>
      </c>
      <c r="AH55" s="161" t="s">
        <v>101</v>
      </c>
      <c r="AI55" s="161" t="s">
        <v>877</v>
      </c>
    </row>
    <row r="56" spans="1:35" s="127" customFormat="1" x14ac:dyDescent="0.35">
      <c r="A56" s="161"/>
      <c r="B56" s="377"/>
      <c r="C56" s="161"/>
      <c r="D56" s="378"/>
      <c r="E56" s="161"/>
      <c r="F56" s="161" t="s">
        <v>538</v>
      </c>
      <c r="G56" s="378"/>
      <c r="H56" s="198" t="s">
        <v>889</v>
      </c>
      <c r="I56" s="198" t="s">
        <v>890</v>
      </c>
      <c r="J56" s="377"/>
      <c r="K56" s="162" t="s">
        <v>891</v>
      </c>
      <c r="L56" s="378"/>
      <c r="M56" s="161"/>
      <c r="N56" s="161"/>
      <c r="O56" s="181"/>
      <c r="P56" s="161" t="s">
        <v>644</v>
      </c>
      <c r="Q56" s="189">
        <v>4.28</v>
      </c>
      <c r="R56" s="190"/>
      <c r="S56" s="161" t="s">
        <v>108</v>
      </c>
      <c r="T56" s="379"/>
      <c r="U56" s="380"/>
      <c r="V56" s="380"/>
      <c r="W56" s="380"/>
      <c r="X56" s="184">
        <v>20.5</v>
      </c>
      <c r="Y56" s="184">
        <v>20.5</v>
      </c>
      <c r="Z56" s="184">
        <v>27.5</v>
      </c>
      <c r="AA56" s="187"/>
      <c r="AB56" s="186">
        <v>1</v>
      </c>
      <c r="AC56" s="161">
        <v>500</v>
      </c>
      <c r="AD56" s="383"/>
      <c r="AE56" s="187"/>
      <c r="AF56" s="376"/>
      <c r="AG56" s="161" t="s">
        <v>554</v>
      </c>
      <c r="AH56" s="161" t="s">
        <v>101</v>
      </c>
      <c r="AI56" s="161" t="s">
        <v>877</v>
      </c>
    </row>
    <row r="57" spans="1:35" s="127" customFormat="1" x14ac:dyDescent="0.35">
      <c r="A57" s="161"/>
      <c r="B57" s="377"/>
      <c r="C57" s="161"/>
      <c r="D57" s="378"/>
      <c r="E57" s="161"/>
      <c r="F57" s="161" t="s">
        <v>538</v>
      </c>
      <c r="G57" s="378"/>
      <c r="H57" s="198" t="s">
        <v>892</v>
      </c>
      <c r="I57" s="198" t="s">
        <v>893</v>
      </c>
      <c r="J57" s="377"/>
      <c r="K57" s="162" t="s">
        <v>894</v>
      </c>
      <c r="L57" s="378"/>
      <c r="M57" s="161"/>
      <c r="N57" s="161"/>
      <c r="O57" s="181"/>
      <c r="P57" s="161" t="s">
        <v>644</v>
      </c>
      <c r="Q57" s="189">
        <v>4.66</v>
      </c>
      <c r="R57" s="190"/>
      <c r="S57" s="161" t="s">
        <v>108</v>
      </c>
      <c r="T57" s="379"/>
      <c r="U57" s="380"/>
      <c r="V57" s="380"/>
      <c r="W57" s="380"/>
      <c r="X57" s="184">
        <v>15</v>
      </c>
      <c r="Y57" s="184">
        <v>4</v>
      </c>
      <c r="Z57" s="184">
        <v>11.5</v>
      </c>
      <c r="AA57" s="187"/>
      <c r="AB57" s="186">
        <v>1</v>
      </c>
      <c r="AC57" s="161">
        <v>500</v>
      </c>
      <c r="AD57" s="383"/>
      <c r="AE57" s="187"/>
      <c r="AF57" s="376"/>
      <c r="AG57" s="161" t="s">
        <v>554</v>
      </c>
      <c r="AH57" s="161" t="s">
        <v>101</v>
      </c>
      <c r="AI57" s="161" t="s">
        <v>877</v>
      </c>
    </row>
    <row r="58" spans="1:35" s="127" customFormat="1" x14ac:dyDescent="0.35">
      <c r="A58" s="161"/>
      <c r="B58" s="377"/>
      <c r="C58" s="161"/>
      <c r="D58" s="378"/>
      <c r="E58" s="161"/>
      <c r="F58" s="161" t="s">
        <v>538</v>
      </c>
      <c r="G58" s="378"/>
      <c r="H58" s="161" t="s">
        <v>895</v>
      </c>
      <c r="I58" s="161" t="s">
        <v>727</v>
      </c>
      <c r="J58" s="377"/>
      <c r="K58" s="162" t="s">
        <v>732</v>
      </c>
      <c r="L58" s="378"/>
      <c r="M58" s="161"/>
      <c r="N58" s="161"/>
      <c r="O58" s="181"/>
      <c r="P58" s="161" t="s">
        <v>644</v>
      </c>
      <c r="Q58" s="189">
        <v>7.19</v>
      </c>
      <c r="R58" s="190"/>
      <c r="S58" s="161" t="s">
        <v>108</v>
      </c>
      <c r="T58" s="379"/>
      <c r="U58" s="380"/>
      <c r="V58" s="380"/>
      <c r="W58" s="380"/>
      <c r="X58" s="184">
        <v>25</v>
      </c>
      <c r="Y58" s="184">
        <v>25</v>
      </c>
      <c r="Z58" s="184">
        <v>30</v>
      </c>
      <c r="AA58" s="187"/>
      <c r="AB58" s="186">
        <v>1</v>
      </c>
      <c r="AC58" s="161">
        <v>500</v>
      </c>
      <c r="AD58" s="383"/>
      <c r="AE58" s="187"/>
      <c r="AF58" s="376"/>
      <c r="AG58" s="161" t="s">
        <v>554</v>
      </c>
      <c r="AH58" s="161" t="s">
        <v>101</v>
      </c>
      <c r="AI58" s="161" t="s">
        <v>877</v>
      </c>
    </row>
    <row r="59" spans="1:35" s="127" customFormat="1" x14ac:dyDescent="0.35">
      <c r="A59" s="161"/>
      <c r="B59" s="377"/>
      <c r="C59" s="161"/>
      <c r="D59" s="378"/>
      <c r="E59" s="161"/>
      <c r="F59" s="161" t="s">
        <v>538</v>
      </c>
      <c r="G59" s="378"/>
      <c r="H59" s="161" t="s">
        <v>896</v>
      </c>
      <c r="I59" s="161" t="s">
        <v>897</v>
      </c>
      <c r="J59" s="377"/>
      <c r="K59" s="162" t="s">
        <v>898</v>
      </c>
      <c r="L59" s="378"/>
      <c r="M59" s="161"/>
      <c r="N59" s="161"/>
      <c r="O59" s="181"/>
      <c r="P59" s="161" t="s">
        <v>644</v>
      </c>
      <c r="Q59" s="189">
        <v>4.8899999999999997</v>
      </c>
      <c r="R59" s="190"/>
      <c r="S59" s="161" t="s">
        <v>108</v>
      </c>
      <c r="T59" s="379"/>
      <c r="U59" s="380"/>
      <c r="V59" s="380"/>
      <c r="W59" s="380"/>
      <c r="X59" s="184">
        <v>15</v>
      </c>
      <c r="Y59" s="184">
        <v>15</v>
      </c>
      <c r="Z59" s="184">
        <v>30</v>
      </c>
      <c r="AA59" s="187"/>
      <c r="AB59" s="186">
        <v>1</v>
      </c>
      <c r="AC59" s="161">
        <v>500</v>
      </c>
      <c r="AD59" s="383"/>
      <c r="AE59" s="187"/>
      <c r="AF59" s="376"/>
      <c r="AG59" s="161" t="s">
        <v>554</v>
      </c>
      <c r="AH59" s="161" t="s">
        <v>101</v>
      </c>
      <c r="AI59" s="161" t="s">
        <v>877</v>
      </c>
    </row>
    <row r="60" spans="1:35" s="158" customFormat="1" x14ac:dyDescent="0.35">
      <c r="R60" s="179"/>
      <c r="AD60" s="158" t="str">
        <f t="shared" si="2"/>
        <v/>
      </c>
      <c r="AI60" s="158" t="s">
        <v>877</v>
      </c>
    </row>
    <row r="61" spans="1:35" s="127" customFormat="1" x14ac:dyDescent="0.35">
      <c r="A61" s="161"/>
      <c r="B61" s="377"/>
      <c r="C61" s="161"/>
      <c r="D61" s="378" t="s">
        <v>496</v>
      </c>
      <c r="E61" s="161"/>
      <c r="F61" s="161" t="s">
        <v>538</v>
      </c>
      <c r="G61" s="378" t="s">
        <v>899</v>
      </c>
      <c r="H61" s="161" t="s">
        <v>900</v>
      </c>
      <c r="I61" s="161" t="s">
        <v>901</v>
      </c>
      <c r="J61" s="377" t="s">
        <v>902</v>
      </c>
      <c r="K61" s="162" t="s">
        <v>903</v>
      </c>
      <c r="L61" s="378" t="s">
        <v>904</v>
      </c>
      <c r="M61" s="161"/>
      <c r="N61" s="161"/>
      <c r="O61" s="181"/>
      <c r="P61" s="161" t="s">
        <v>644</v>
      </c>
      <c r="Q61" s="189">
        <v>2.38</v>
      </c>
      <c r="R61" s="190"/>
      <c r="S61" s="161" t="s">
        <v>108</v>
      </c>
      <c r="T61" s="379" t="s">
        <v>876</v>
      </c>
      <c r="U61" s="380">
        <v>47</v>
      </c>
      <c r="V61" s="380">
        <v>25</v>
      </c>
      <c r="W61" s="380">
        <v>42.5</v>
      </c>
      <c r="X61" s="184">
        <v>17</v>
      </c>
      <c r="Y61" s="184">
        <v>8.5</v>
      </c>
      <c r="Z61" s="184">
        <v>20.5</v>
      </c>
      <c r="AA61" s="187"/>
      <c r="AB61" s="186">
        <v>2</v>
      </c>
      <c r="AC61" s="161">
        <v>1000</v>
      </c>
      <c r="AD61" s="383">
        <f t="shared" si="2"/>
        <v>24.97</v>
      </c>
      <c r="AE61" s="161"/>
      <c r="AF61" s="376"/>
      <c r="AG61" s="161" t="s">
        <v>554</v>
      </c>
      <c r="AH61" s="161" t="s">
        <v>101</v>
      </c>
      <c r="AI61" s="161" t="s">
        <v>877</v>
      </c>
    </row>
    <row r="62" spans="1:35" s="127" customFormat="1" x14ac:dyDescent="0.35">
      <c r="A62" s="161"/>
      <c r="B62" s="377"/>
      <c r="C62" s="161"/>
      <c r="D62" s="378" t="s">
        <v>496</v>
      </c>
      <c r="E62" s="161"/>
      <c r="F62" s="161" t="s">
        <v>538</v>
      </c>
      <c r="G62" s="378"/>
      <c r="H62" s="161" t="s">
        <v>832</v>
      </c>
      <c r="I62" s="161" t="s">
        <v>723</v>
      </c>
      <c r="J62" s="377"/>
      <c r="K62" s="162" t="s">
        <v>905</v>
      </c>
      <c r="L62" s="378"/>
      <c r="M62" s="161"/>
      <c r="N62" s="161"/>
      <c r="O62" s="181"/>
      <c r="P62" s="161" t="s">
        <v>644</v>
      </c>
      <c r="Q62" s="189">
        <v>1.48</v>
      </c>
      <c r="R62" s="190"/>
      <c r="S62" s="161" t="s">
        <v>108</v>
      </c>
      <c r="T62" s="379"/>
      <c r="U62" s="380"/>
      <c r="V62" s="380"/>
      <c r="W62" s="380"/>
      <c r="X62" s="184">
        <v>12</v>
      </c>
      <c r="Y62" s="184">
        <v>7</v>
      </c>
      <c r="Z62" s="184">
        <v>12.5</v>
      </c>
      <c r="AA62" s="187"/>
      <c r="AB62" s="186">
        <v>1</v>
      </c>
      <c r="AC62" s="161">
        <v>500</v>
      </c>
      <c r="AD62" s="383"/>
      <c r="AE62" s="161"/>
      <c r="AF62" s="376"/>
      <c r="AG62" s="161" t="s">
        <v>554</v>
      </c>
      <c r="AH62" s="161" t="s">
        <v>101</v>
      </c>
      <c r="AI62" s="161" t="s">
        <v>877</v>
      </c>
    </row>
    <row r="63" spans="1:35" s="127" customFormat="1" x14ac:dyDescent="0.35">
      <c r="A63" s="161"/>
      <c r="B63" s="377"/>
      <c r="C63" s="161"/>
      <c r="D63" s="378" t="s">
        <v>496</v>
      </c>
      <c r="E63" s="161"/>
      <c r="F63" s="161" t="s">
        <v>538</v>
      </c>
      <c r="G63" s="378"/>
      <c r="H63" s="161" t="s">
        <v>833</v>
      </c>
      <c r="I63" s="161" t="s">
        <v>724</v>
      </c>
      <c r="J63" s="377"/>
      <c r="K63" s="162" t="s">
        <v>906</v>
      </c>
      <c r="L63" s="378"/>
      <c r="M63" s="161"/>
      <c r="N63" s="161"/>
      <c r="O63" s="181"/>
      <c r="P63" s="161" t="s">
        <v>644</v>
      </c>
      <c r="Q63" s="189">
        <v>1.35</v>
      </c>
      <c r="R63" s="190"/>
      <c r="S63" s="161" t="s">
        <v>108</v>
      </c>
      <c r="T63" s="379"/>
      <c r="U63" s="380"/>
      <c r="V63" s="380"/>
      <c r="W63" s="380"/>
      <c r="X63" s="184">
        <v>8.5</v>
      </c>
      <c r="Y63" s="184">
        <v>8.5</v>
      </c>
      <c r="Z63" s="184">
        <v>12.5</v>
      </c>
      <c r="AA63" s="187"/>
      <c r="AB63" s="186">
        <v>1</v>
      </c>
      <c r="AC63" s="161">
        <v>500</v>
      </c>
      <c r="AD63" s="383"/>
      <c r="AE63" s="161"/>
      <c r="AF63" s="376"/>
      <c r="AG63" s="161" t="s">
        <v>554</v>
      </c>
      <c r="AH63" s="161" t="s">
        <v>101</v>
      </c>
      <c r="AI63" s="161" t="s">
        <v>877</v>
      </c>
    </row>
    <row r="64" spans="1:35" s="127" customFormat="1" x14ac:dyDescent="0.35">
      <c r="A64" s="161"/>
      <c r="B64" s="377"/>
      <c r="C64" s="161"/>
      <c r="D64" s="378" t="s">
        <v>496</v>
      </c>
      <c r="E64" s="161"/>
      <c r="F64" s="161" t="s">
        <v>538</v>
      </c>
      <c r="G64" s="378"/>
      <c r="H64" s="161" t="s">
        <v>834</v>
      </c>
      <c r="I64" s="161" t="s">
        <v>725</v>
      </c>
      <c r="J64" s="377"/>
      <c r="K64" s="162" t="s">
        <v>907</v>
      </c>
      <c r="L64" s="378"/>
      <c r="M64" s="161"/>
      <c r="N64" s="161"/>
      <c r="O64" s="181"/>
      <c r="P64" s="161" t="s">
        <v>644</v>
      </c>
      <c r="Q64" s="189">
        <v>1.35</v>
      </c>
      <c r="R64" s="190"/>
      <c r="S64" s="161" t="s">
        <v>108</v>
      </c>
      <c r="T64" s="379"/>
      <c r="U64" s="380"/>
      <c r="V64" s="380"/>
      <c r="W64" s="380"/>
      <c r="X64" s="184">
        <v>15</v>
      </c>
      <c r="Y64" s="184">
        <v>12</v>
      </c>
      <c r="Z64" s="184">
        <v>11.5</v>
      </c>
      <c r="AA64" s="187"/>
      <c r="AB64" s="186">
        <v>1</v>
      </c>
      <c r="AC64" s="161">
        <v>500</v>
      </c>
      <c r="AD64" s="383"/>
      <c r="AE64" s="161"/>
      <c r="AF64" s="376"/>
      <c r="AG64" s="161" t="s">
        <v>554</v>
      </c>
      <c r="AH64" s="161" t="s">
        <v>101</v>
      </c>
      <c r="AI64" s="161" t="s">
        <v>877</v>
      </c>
    </row>
    <row r="65" spans="1:35" s="127" customFormat="1" x14ac:dyDescent="0.35">
      <c r="A65" s="161"/>
      <c r="B65" s="377"/>
      <c r="C65" s="161"/>
      <c r="D65" s="378" t="s">
        <v>496</v>
      </c>
      <c r="E65" s="161"/>
      <c r="F65" s="161" t="s">
        <v>538</v>
      </c>
      <c r="G65" s="378"/>
      <c r="H65" s="161" t="s">
        <v>835</v>
      </c>
      <c r="I65" s="161" t="s">
        <v>784</v>
      </c>
      <c r="J65" s="377"/>
      <c r="K65" s="162" t="s">
        <v>908</v>
      </c>
      <c r="L65" s="378"/>
      <c r="M65" s="161"/>
      <c r="N65" s="161"/>
      <c r="O65" s="181"/>
      <c r="P65" s="161" t="s">
        <v>644</v>
      </c>
      <c r="Q65" s="189">
        <v>2.06</v>
      </c>
      <c r="R65" s="190"/>
      <c r="S65" s="161" t="s">
        <v>108</v>
      </c>
      <c r="T65" s="379"/>
      <c r="U65" s="380"/>
      <c r="V65" s="380"/>
      <c r="W65" s="380"/>
      <c r="X65" s="184">
        <v>12</v>
      </c>
      <c r="Y65" s="184">
        <v>12</v>
      </c>
      <c r="Z65" s="184">
        <v>13</v>
      </c>
      <c r="AA65" s="187"/>
      <c r="AB65" s="186">
        <v>1</v>
      </c>
      <c r="AC65" s="161">
        <v>500</v>
      </c>
      <c r="AD65" s="383"/>
      <c r="AE65" s="161"/>
      <c r="AF65" s="376"/>
      <c r="AG65" s="161" t="s">
        <v>554</v>
      </c>
      <c r="AH65" s="161" t="s">
        <v>101</v>
      </c>
      <c r="AI65" s="161" t="s">
        <v>877</v>
      </c>
    </row>
    <row r="66" spans="1:35" s="127" customFormat="1" x14ac:dyDescent="0.35">
      <c r="A66" s="161"/>
      <c r="B66" s="377"/>
      <c r="C66" s="161"/>
      <c r="D66" s="378" t="s">
        <v>496</v>
      </c>
      <c r="E66" s="161"/>
      <c r="F66" s="161" t="s">
        <v>538</v>
      </c>
      <c r="G66" s="378"/>
      <c r="H66" s="161" t="s">
        <v>837</v>
      </c>
      <c r="I66" s="161" t="s">
        <v>726</v>
      </c>
      <c r="J66" s="377"/>
      <c r="K66" s="162" t="s">
        <v>909</v>
      </c>
      <c r="L66" s="378"/>
      <c r="M66" s="161"/>
      <c r="N66" s="161"/>
      <c r="O66" s="181"/>
      <c r="P66" s="161" t="s">
        <v>644</v>
      </c>
      <c r="Q66" s="189">
        <v>2.4500000000000002</v>
      </c>
      <c r="R66" s="190"/>
      <c r="S66" s="161" t="s">
        <v>108</v>
      </c>
      <c r="T66" s="379"/>
      <c r="U66" s="380"/>
      <c r="V66" s="380"/>
      <c r="W66" s="380"/>
      <c r="X66" s="184">
        <v>27</v>
      </c>
      <c r="Y66" s="184">
        <v>14</v>
      </c>
      <c r="Z66" s="184">
        <v>4</v>
      </c>
      <c r="AA66" s="187"/>
      <c r="AB66" s="186">
        <v>1</v>
      </c>
      <c r="AC66" s="161">
        <v>500</v>
      </c>
      <c r="AD66" s="383"/>
      <c r="AE66" s="161"/>
      <c r="AF66" s="376"/>
      <c r="AG66" s="161" t="s">
        <v>554</v>
      </c>
      <c r="AH66" s="161" t="s">
        <v>101</v>
      </c>
      <c r="AI66" s="161" t="s">
        <v>877</v>
      </c>
    </row>
    <row r="67" spans="1:35" s="127" customFormat="1" x14ac:dyDescent="0.35">
      <c r="A67" s="161"/>
      <c r="B67" s="377"/>
      <c r="C67" s="161"/>
      <c r="D67" s="378" t="s">
        <v>496</v>
      </c>
      <c r="E67" s="161"/>
      <c r="F67" s="161" t="s">
        <v>538</v>
      </c>
      <c r="G67" s="378"/>
      <c r="H67" s="198" t="s">
        <v>910</v>
      </c>
      <c r="I67" s="198" t="s">
        <v>890</v>
      </c>
      <c r="J67" s="377"/>
      <c r="K67" s="162" t="s">
        <v>891</v>
      </c>
      <c r="L67" s="378"/>
      <c r="M67" s="161"/>
      <c r="N67" s="161"/>
      <c r="O67" s="181"/>
      <c r="P67" s="161" t="s">
        <v>644</v>
      </c>
      <c r="Q67" s="189">
        <v>3.79</v>
      </c>
      <c r="R67" s="190"/>
      <c r="S67" s="161" t="s">
        <v>108</v>
      </c>
      <c r="T67" s="379"/>
      <c r="U67" s="380"/>
      <c r="V67" s="380"/>
      <c r="W67" s="380"/>
      <c r="X67" s="184">
        <v>12</v>
      </c>
      <c r="Y67" s="184">
        <v>12</v>
      </c>
      <c r="Z67" s="184">
        <v>43</v>
      </c>
      <c r="AA67" s="187"/>
      <c r="AB67" s="186">
        <v>1</v>
      </c>
      <c r="AC67" s="161">
        <v>500</v>
      </c>
      <c r="AD67" s="383"/>
      <c r="AE67" s="161"/>
      <c r="AF67" s="376"/>
      <c r="AG67" s="161" t="s">
        <v>554</v>
      </c>
      <c r="AH67" s="161" t="s">
        <v>101</v>
      </c>
      <c r="AI67" s="161" t="s">
        <v>877</v>
      </c>
    </row>
    <row r="68" spans="1:35" s="127" customFormat="1" x14ac:dyDescent="0.35">
      <c r="A68" s="161"/>
      <c r="B68" s="377"/>
      <c r="C68" s="161"/>
      <c r="D68" s="378" t="s">
        <v>496</v>
      </c>
      <c r="E68" s="161"/>
      <c r="F68" s="161" t="s">
        <v>538</v>
      </c>
      <c r="G68" s="378"/>
      <c r="H68" s="161" t="s">
        <v>842</v>
      </c>
      <c r="I68" s="161" t="s">
        <v>727</v>
      </c>
      <c r="J68" s="377"/>
      <c r="K68" s="162" t="s">
        <v>911</v>
      </c>
      <c r="L68" s="378"/>
      <c r="M68" s="161"/>
      <c r="N68" s="161"/>
      <c r="O68" s="181"/>
      <c r="P68" s="161" t="s">
        <v>644</v>
      </c>
      <c r="Q68" s="189">
        <v>6.1</v>
      </c>
      <c r="R68" s="190"/>
      <c r="S68" s="161" t="s">
        <v>108</v>
      </c>
      <c r="T68" s="379"/>
      <c r="U68" s="380"/>
      <c r="V68" s="380"/>
      <c r="W68" s="380"/>
      <c r="X68" s="184">
        <v>25</v>
      </c>
      <c r="Y68" s="184">
        <v>25</v>
      </c>
      <c r="Z68" s="184">
        <v>30</v>
      </c>
      <c r="AA68" s="187"/>
      <c r="AB68" s="186">
        <v>1</v>
      </c>
      <c r="AC68" s="161">
        <v>500</v>
      </c>
      <c r="AD68" s="383"/>
      <c r="AE68" s="161"/>
      <c r="AF68" s="376"/>
      <c r="AG68" s="161" t="s">
        <v>554</v>
      </c>
      <c r="AH68" s="161" t="s">
        <v>101</v>
      </c>
      <c r="AI68" s="161" t="s">
        <v>877</v>
      </c>
    </row>
    <row r="69" spans="1:35" s="158" customFormat="1" x14ac:dyDescent="0.35">
      <c r="R69" s="179"/>
    </row>
    <row r="70" spans="1:35" s="157" customFormat="1" ht="29" x14ac:dyDescent="0.35">
      <c r="A70" s="146"/>
      <c r="B70" s="384"/>
      <c r="C70" s="146"/>
      <c r="D70" s="385" t="s">
        <v>496</v>
      </c>
      <c r="E70" s="146"/>
      <c r="F70" s="147" t="s">
        <v>538</v>
      </c>
      <c r="G70" s="385" t="s">
        <v>912</v>
      </c>
      <c r="H70" s="146" t="s">
        <v>847</v>
      </c>
      <c r="I70" s="146" t="s">
        <v>848</v>
      </c>
      <c r="J70" s="361" t="s">
        <v>913</v>
      </c>
      <c r="K70" s="146" t="s">
        <v>914</v>
      </c>
      <c r="L70" s="385" t="s">
        <v>915</v>
      </c>
      <c r="M70" s="146"/>
      <c r="N70" s="146"/>
      <c r="O70" s="146"/>
      <c r="P70" s="147" t="s">
        <v>644</v>
      </c>
      <c r="Q70" s="199">
        <v>1.96</v>
      </c>
      <c r="R70" s="200">
        <v>2.04</v>
      </c>
      <c r="S70" s="147" t="s">
        <v>108</v>
      </c>
      <c r="T70" s="361" t="s">
        <v>916</v>
      </c>
      <c r="U70" s="375">
        <v>45</v>
      </c>
      <c r="V70" s="375">
        <v>36</v>
      </c>
      <c r="W70" s="375">
        <v>44</v>
      </c>
      <c r="X70" s="196">
        <v>18.7</v>
      </c>
      <c r="Y70" s="196">
        <v>10.9</v>
      </c>
      <c r="Z70" s="196">
        <v>23.7</v>
      </c>
      <c r="AA70" s="153"/>
      <c r="AB70" s="166">
        <v>2</v>
      </c>
      <c r="AC70" s="147">
        <v>1000</v>
      </c>
      <c r="AD70" s="355">
        <f>IF(U70="","",U70*V70*W70/1000000/AB70*AC70)</f>
        <v>35.64</v>
      </c>
      <c r="AE70" s="146"/>
      <c r="AF70" s="354"/>
      <c r="AG70" s="161" t="s">
        <v>554</v>
      </c>
      <c r="AH70" s="196" t="s">
        <v>852</v>
      </c>
      <c r="AI70" s="196" t="s">
        <v>853</v>
      </c>
    </row>
    <row r="71" spans="1:35" s="157" customFormat="1" x14ac:dyDescent="0.35">
      <c r="A71" s="146"/>
      <c r="B71" s="384"/>
      <c r="C71" s="146"/>
      <c r="D71" s="385"/>
      <c r="E71" s="146"/>
      <c r="F71" s="147" t="s">
        <v>538</v>
      </c>
      <c r="G71" s="385"/>
      <c r="H71" s="146" t="s">
        <v>854</v>
      </c>
      <c r="I71" s="146" t="s">
        <v>723</v>
      </c>
      <c r="J71" s="361"/>
      <c r="K71" s="146" t="s">
        <v>917</v>
      </c>
      <c r="L71" s="385"/>
      <c r="M71" s="146"/>
      <c r="N71" s="146"/>
      <c r="O71" s="146"/>
      <c r="P71" s="147" t="s">
        <v>644</v>
      </c>
      <c r="Q71" s="199">
        <v>1.4</v>
      </c>
      <c r="R71" s="200">
        <v>1.46</v>
      </c>
      <c r="S71" s="147" t="s">
        <v>108</v>
      </c>
      <c r="T71" s="361"/>
      <c r="U71" s="375"/>
      <c r="V71" s="375"/>
      <c r="W71" s="375"/>
      <c r="X71" s="196">
        <v>12.9</v>
      </c>
      <c r="Y71" s="196">
        <v>8.6999999999999993</v>
      </c>
      <c r="Z71" s="196">
        <v>13.2</v>
      </c>
      <c r="AA71" s="153"/>
      <c r="AB71" s="166">
        <v>1</v>
      </c>
      <c r="AC71" s="147">
        <v>500</v>
      </c>
      <c r="AD71" s="355"/>
      <c r="AE71" s="146"/>
      <c r="AF71" s="354"/>
      <c r="AG71" s="161" t="s">
        <v>554</v>
      </c>
      <c r="AH71" s="196" t="s">
        <v>852</v>
      </c>
      <c r="AI71" s="196" t="s">
        <v>853</v>
      </c>
    </row>
    <row r="72" spans="1:35" s="157" customFormat="1" x14ac:dyDescent="0.35">
      <c r="A72" s="146"/>
      <c r="B72" s="384"/>
      <c r="C72" s="146"/>
      <c r="D72" s="385"/>
      <c r="E72" s="146"/>
      <c r="F72" s="147" t="s">
        <v>538</v>
      </c>
      <c r="G72" s="385"/>
      <c r="H72" s="146" t="s">
        <v>856</v>
      </c>
      <c r="I72" s="146" t="s">
        <v>857</v>
      </c>
      <c r="J72" s="361"/>
      <c r="K72" s="146" t="s">
        <v>918</v>
      </c>
      <c r="L72" s="385"/>
      <c r="M72" s="146"/>
      <c r="N72" s="146"/>
      <c r="O72" s="146"/>
      <c r="P72" s="147" t="s">
        <v>644</v>
      </c>
      <c r="Q72" s="199">
        <v>1.35</v>
      </c>
      <c r="R72" s="200">
        <v>1.4</v>
      </c>
      <c r="S72" s="147" t="s">
        <v>108</v>
      </c>
      <c r="T72" s="361"/>
      <c r="U72" s="375"/>
      <c r="V72" s="375"/>
      <c r="W72" s="375"/>
      <c r="X72" s="196">
        <v>9.9</v>
      </c>
      <c r="Y72" s="196">
        <v>9.9</v>
      </c>
      <c r="Z72" s="196">
        <v>13.2</v>
      </c>
      <c r="AA72" s="153"/>
      <c r="AB72" s="166">
        <v>1</v>
      </c>
      <c r="AC72" s="147">
        <v>500</v>
      </c>
      <c r="AD72" s="355"/>
      <c r="AE72" s="146"/>
      <c r="AF72" s="354"/>
      <c r="AG72" s="161" t="s">
        <v>554</v>
      </c>
      <c r="AH72" s="196" t="s">
        <v>852</v>
      </c>
      <c r="AI72" s="196" t="s">
        <v>853</v>
      </c>
    </row>
    <row r="73" spans="1:35" s="157" customFormat="1" x14ac:dyDescent="0.35">
      <c r="A73" s="146"/>
      <c r="B73" s="384"/>
      <c r="C73" s="146"/>
      <c r="D73" s="385"/>
      <c r="E73" s="146"/>
      <c r="F73" s="147" t="s">
        <v>538</v>
      </c>
      <c r="G73" s="385"/>
      <c r="H73" s="146" t="s">
        <v>859</v>
      </c>
      <c r="I73" s="146" t="s">
        <v>725</v>
      </c>
      <c r="J73" s="361"/>
      <c r="K73" s="146" t="s">
        <v>919</v>
      </c>
      <c r="L73" s="385"/>
      <c r="M73" s="146"/>
      <c r="N73" s="146"/>
      <c r="O73" s="146"/>
      <c r="P73" s="147" t="s">
        <v>644</v>
      </c>
      <c r="Q73" s="199">
        <v>1.35</v>
      </c>
      <c r="R73" s="200">
        <v>1.4</v>
      </c>
      <c r="S73" s="147" t="s">
        <v>108</v>
      </c>
      <c r="T73" s="361"/>
      <c r="U73" s="375"/>
      <c r="V73" s="375"/>
      <c r="W73" s="375"/>
      <c r="X73" s="196">
        <v>16</v>
      </c>
      <c r="Y73" s="196">
        <v>4.5</v>
      </c>
      <c r="Z73" s="196">
        <v>12.5</v>
      </c>
      <c r="AA73" s="153"/>
      <c r="AB73" s="166">
        <v>1</v>
      </c>
      <c r="AC73" s="147">
        <v>500</v>
      </c>
      <c r="AD73" s="355"/>
      <c r="AE73" s="146"/>
      <c r="AF73" s="354"/>
      <c r="AG73" s="161" t="s">
        <v>554</v>
      </c>
      <c r="AH73" s="196" t="s">
        <v>852</v>
      </c>
      <c r="AI73" s="196" t="s">
        <v>853</v>
      </c>
    </row>
    <row r="74" spans="1:35" s="157" customFormat="1" x14ac:dyDescent="0.35">
      <c r="A74" s="146"/>
      <c r="B74" s="384"/>
      <c r="C74" s="146"/>
      <c r="D74" s="385"/>
      <c r="E74" s="146"/>
      <c r="F74" s="147" t="s">
        <v>538</v>
      </c>
      <c r="G74" s="385"/>
      <c r="H74" s="197" t="s">
        <v>861</v>
      </c>
      <c r="I74" s="197" t="s">
        <v>726</v>
      </c>
      <c r="J74" s="361"/>
      <c r="K74" s="146" t="s">
        <v>920</v>
      </c>
      <c r="L74" s="385"/>
      <c r="M74" s="146"/>
      <c r="N74" s="146"/>
      <c r="O74" s="146"/>
      <c r="P74" s="147" t="s">
        <v>644</v>
      </c>
      <c r="Q74" s="199">
        <v>2.16</v>
      </c>
      <c r="R74" s="200">
        <v>2.25</v>
      </c>
      <c r="S74" s="147" t="s">
        <v>108</v>
      </c>
      <c r="T74" s="361"/>
      <c r="U74" s="375"/>
      <c r="V74" s="375"/>
      <c r="W74" s="375"/>
      <c r="X74" s="196">
        <v>26.8</v>
      </c>
      <c r="Y74" s="196">
        <v>4.5</v>
      </c>
      <c r="Z74" s="196">
        <v>16</v>
      </c>
      <c r="AA74" s="153"/>
      <c r="AB74" s="166">
        <v>1</v>
      </c>
      <c r="AC74" s="147">
        <v>500</v>
      </c>
      <c r="AD74" s="355"/>
      <c r="AE74" s="146"/>
      <c r="AF74" s="354"/>
      <c r="AG74" s="161" t="s">
        <v>554</v>
      </c>
      <c r="AH74" s="196" t="s">
        <v>852</v>
      </c>
      <c r="AI74" s="196" t="s">
        <v>853</v>
      </c>
    </row>
    <row r="75" spans="1:35" s="157" customFormat="1" x14ac:dyDescent="0.35">
      <c r="A75" s="146"/>
      <c r="B75" s="384"/>
      <c r="C75" s="146"/>
      <c r="D75" s="385"/>
      <c r="E75" s="146"/>
      <c r="F75" s="147" t="s">
        <v>538</v>
      </c>
      <c r="G75" s="385"/>
      <c r="H75" s="146" t="s">
        <v>863</v>
      </c>
      <c r="I75" s="146" t="s">
        <v>784</v>
      </c>
      <c r="J75" s="361"/>
      <c r="K75" s="146" t="s">
        <v>921</v>
      </c>
      <c r="L75" s="385"/>
      <c r="M75" s="146"/>
      <c r="N75" s="146"/>
      <c r="O75" s="146"/>
      <c r="P75" s="147" t="s">
        <v>644</v>
      </c>
      <c r="Q75" s="199">
        <v>1.96</v>
      </c>
      <c r="R75" s="200">
        <v>2.04</v>
      </c>
      <c r="S75" s="147" t="s">
        <v>108</v>
      </c>
      <c r="T75" s="361"/>
      <c r="U75" s="375"/>
      <c r="V75" s="375"/>
      <c r="W75" s="375"/>
      <c r="X75" s="196">
        <v>12.2</v>
      </c>
      <c r="Y75" s="196">
        <v>12.2</v>
      </c>
      <c r="Z75" s="196">
        <v>13.7</v>
      </c>
      <c r="AA75" s="153"/>
      <c r="AB75" s="166">
        <v>1</v>
      </c>
      <c r="AC75" s="147">
        <v>500</v>
      </c>
      <c r="AD75" s="355"/>
      <c r="AE75" s="146"/>
      <c r="AF75" s="354"/>
      <c r="AG75" s="161" t="s">
        <v>554</v>
      </c>
      <c r="AH75" s="196" t="s">
        <v>852</v>
      </c>
      <c r="AI75" s="196" t="s">
        <v>853</v>
      </c>
    </row>
    <row r="76" spans="1:35" s="157" customFormat="1" x14ac:dyDescent="0.35">
      <c r="A76" s="146"/>
      <c r="B76" s="384"/>
      <c r="C76" s="146"/>
      <c r="D76" s="385"/>
      <c r="E76" s="146"/>
      <c r="F76" s="147" t="s">
        <v>538</v>
      </c>
      <c r="G76" s="385"/>
      <c r="H76" s="197" t="str">
        <f>H48</f>
        <v>ceramic Wastebasket</v>
      </c>
      <c r="I76" s="197" t="s">
        <v>726</v>
      </c>
      <c r="J76" s="361"/>
      <c r="K76" s="146" t="s">
        <v>869</v>
      </c>
      <c r="L76" s="385"/>
      <c r="M76" s="146"/>
      <c r="N76" s="146"/>
      <c r="O76" s="146"/>
      <c r="P76" s="147" t="s">
        <v>644</v>
      </c>
      <c r="Q76" s="199">
        <v>7.35</v>
      </c>
      <c r="R76" s="200">
        <v>7.64</v>
      </c>
      <c r="S76" s="147" t="s">
        <v>108</v>
      </c>
      <c r="T76" s="361"/>
      <c r="U76" s="375"/>
      <c r="V76" s="375"/>
      <c r="W76" s="375"/>
      <c r="X76" s="196">
        <v>26.3</v>
      </c>
      <c r="Y76" s="196">
        <v>26.3</v>
      </c>
      <c r="Z76" s="196">
        <v>31.4</v>
      </c>
      <c r="AA76" s="153"/>
      <c r="AB76" s="166">
        <v>1</v>
      </c>
      <c r="AC76" s="147">
        <v>500</v>
      </c>
      <c r="AD76" s="355"/>
      <c r="AE76" s="146"/>
      <c r="AF76" s="354"/>
      <c r="AG76" s="161" t="s">
        <v>554</v>
      </c>
      <c r="AH76" s="196" t="s">
        <v>852</v>
      </c>
      <c r="AI76" s="196" t="s">
        <v>853</v>
      </c>
    </row>
    <row r="77" spans="1:35" s="157" customFormat="1" ht="15" x14ac:dyDescent="0.35">
      <c r="A77" s="146"/>
      <c r="B77" s="384"/>
      <c r="C77" s="146"/>
      <c r="D77" s="385"/>
      <c r="E77" s="146"/>
      <c r="F77" s="147" t="s">
        <v>538</v>
      </c>
      <c r="G77" s="385"/>
      <c r="H77" s="201" t="s">
        <v>922</v>
      </c>
      <c r="I77" s="197" t="s">
        <v>923</v>
      </c>
      <c r="J77" s="361"/>
      <c r="K77" s="146" t="s">
        <v>924</v>
      </c>
      <c r="L77" s="385"/>
      <c r="M77" s="146"/>
      <c r="N77" s="146"/>
      <c r="O77" s="146"/>
      <c r="P77" s="147" t="s">
        <v>644</v>
      </c>
      <c r="Q77" s="199">
        <v>4.3</v>
      </c>
      <c r="R77" s="200">
        <v>4.37</v>
      </c>
      <c r="S77" s="147" t="s">
        <v>108</v>
      </c>
      <c r="T77" s="361"/>
      <c r="U77" s="375"/>
      <c r="V77" s="375"/>
      <c r="W77" s="375"/>
      <c r="X77" s="196">
        <v>12.2</v>
      </c>
      <c r="Y77" s="196">
        <v>12.2</v>
      </c>
      <c r="Z77" s="196">
        <v>39.4</v>
      </c>
      <c r="AA77" s="153"/>
      <c r="AB77" s="166">
        <v>1</v>
      </c>
      <c r="AC77" s="147">
        <v>500</v>
      </c>
      <c r="AD77" s="355"/>
      <c r="AE77" s="146"/>
      <c r="AF77" s="354"/>
      <c r="AG77" s="161" t="s">
        <v>554</v>
      </c>
      <c r="AH77" s="196" t="s">
        <v>852</v>
      </c>
      <c r="AI77" s="196" t="s">
        <v>853</v>
      </c>
    </row>
    <row r="78" spans="1:35" s="157" customFormat="1" x14ac:dyDescent="0.35">
      <c r="A78" s="146"/>
      <c r="B78" s="384"/>
      <c r="C78" s="146"/>
      <c r="D78" s="385"/>
      <c r="E78" s="146"/>
      <c r="F78" s="147" t="s">
        <v>538</v>
      </c>
      <c r="G78" s="385"/>
      <c r="H78" s="146" t="s">
        <v>925</v>
      </c>
      <c r="I78" s="197" t="s">
        <v>926</v>
      </c>
      <c r="J78" s="361"/>
      <c r="K78" s="146" t="s">
        <v>927</v>
      </c>
      <c r="L78" s="385"/>
      <c r="M78" s="146"/>
      <c r="N78" s="146"/>
      <c r="O78" s="146"/>
      <c r="P78" s="147" t="s">
        <v>644</v>
      </c>
      <c r="Q78" s="199">
        <v>4.12</v>
      </c>
      <c r="R78" s="200">
        <v>4.28</v>
      </c>
      <c r="S78" s="147" t="s">
        <v>108</v>
      </c>
      <c r="T78" s="361"/>
      <c r="U78" s="375"/>
      <c r="V78" s="375"/>
      <c r="W78" s="375"/>
      <c r="X78" s="196">
        <v>17.399999999999999</v>
      </c>
      <c r="Y78" s="196">
        <v>17.399999999999999</v>
      </c>
      <c r="Z78" s="196">
        <v>36.5</v>
      </c>
      <c r="AA78" s="153"/>
      <c r="AB78" s="166">
        <v>1</v>
      </c>
      <c r="AC78" s="155">
        <v>500</v>
      </c>
      <c r="AD78" s="355"/>
      <c r="AE78" s="146"/>
      <c r="AF78" s="354"/>
      <c r="AG78" s="161" t="s">
        <v>554</v>
      </c>
      <c r="AH78" s="196" t="s">
        <v>852</v>
      </c>
      <c r="AI78" s="196" t="s">
        <v>853</v>
      </c>
    </row>
    <row r="79" spans="1:35" s="158" customFormat="1" x14ac:dyDescent="0.35">
      <c r="R79" s="179"/>
    </row>
    <row r="80" spans="1:35" ht="29" x14ac:dyDescent="0.35">
      <c r="A80" s="148"/>
      <c r="B80" s="379"/>
      <c r="C80" s="148"/>
      <c r="D80" s="378" t="s">
        <v>928</v>
      </c>
      <c r="E80" s="148"/>
      <c r="F80" s="148" t="s">
        <v>538</v>
      </c>
      <c r="G80" s="378" t="s">
        <v>929</v>
      </c>
      <c r="H80" s="148" t="s">
        <v>930</v>
      </c>
      <c r="I80" s="148" t="str">
        <f t="shared" ref="I80:I88" si="3">H80</f>
        <v>Resin Lotion Pump(w/balck stainless steel pump )</v>
      </c>
      <c r="J80" s="379" t="s">
        <v>931</v>
      </c>
      <c r="K80" s="202" t="s">
        <v>932</v>
      </c>
      <c r="L80" s="378" t="s">
        <v>933</v>
      </c>
      <c r="M80" s="148"/>
      <c r="N80" s="148"/>
      <c r="O80" s="203"/>
      <c r="P80" s="148" t="s">
        <v>644</v>
      </c>
      <c r="Q80" s="204">
        <v>2.42</v>
      </c>
      <c r="R80" s="200"/>
      <c r="S80" s="148" t="s">
        <v>108</v>
      </c>
      <c r="T80" s="379" t="s">
        <v>934</v>
      </c>
      <c r="U80" s="386">
        <v>43.5</v>
      </c>
      <c r="V80" s="386">
        <v>30</v>
      </c>
      <c r="W80" s="386">
        <v>42</v>
      </c>
      <c r="X80" s="192">
        <v>17.5</v>
      </c>
      <c r="Y80" s="192">
        <v>8.5</v>
      </c>
      <c r="Z80" s="192">
        <v>22.5</v>
      </c>
      <c r="AA80" s="167"/>
      <c r="AB80" s="205">
        <v>2</v>
      </c>
      <c r="AC80" s="148">
        <v>1000</v>
      </c>
      <c r="AD80" s="376">
        <f>IF(U80="","",U80*V80*W80/1000000/AB80*AC80)</f>
        <v>27.41</v>
      </c>
      <c r="AE80" s="148"/>
      <c r="AF80" s="376"/>
      <c r="AG80" s="161" t="s">
        <v>554</v>
      </c>
      <c r="AH80" s="148" t="s">
        <v>101</v>
      </c>
      <c r="AI80" s="148" t="s">
        <v>935</v>
      </c>
    </row>
    <row r="81" spans="1:35" s="127" customFormat="1" x14ac:dyDescent="0.35">
      <c r="A81" s="148"/>
      <c r="B81" s="379"/>
      <c r="C81" s="161"/>
      <c r="D81" s="378" t="s">
        <v>928</v>
      </c>
      <c r="E81" s="161"/>
      <c r="F81" s="148" t="s">
        <v>538</v>
      </c>
      <c r="G81" s="378"/>
      <c r="H81" s="161" t="s">
        <v>832</v>
      </c>
      <c r="I81" s="161" t="str">
        <f t="shared" si="3"/>
        <v>Resin Toothbrush holder</v>
      </c>
      <c r="J81" s="379"/>
      <c r="K81" s="162" t="s">
        <v>728</v>
      </c>
      <c r="L81" s="378" t="s">
        <v>933</v>
      </c>
      <c r="M81" s="161"/>
      <c r="N81" s="161"/>
      <c r="O81" s="181"/>
      <c r="P81" s="148" t="s">
        <v>644</v>
      </c>
      <c r="Q81" s="189">
        <v>1.5</v>
      </c>
      <c r="R81" s="190"/>
      <c r="S81" s="148" t="s">
        <v>108</v>
      </c>
      <c r="T81" s="379"/>
      <c r="U81" s="386"/>
      <c r="V81" s="386"/>
      <c r="W81" s="386"/>
      <c r="X81" s="184">
        <v>12</v>
      </c>
      <c r="Y81" s="184">
        <v>7</v>
      </c>
      <c r="Z81" s="184">
        <v>13.5</v>
      </c>
      <c r="AA81" s="187"/>
      <c r="AB81" s="186">
        <v>1</v>
      </c>
      <c r="AC81" s="161">
        <v>500</v>
      </c>
      <c r="AD81" s="376"/>
      <c r="AE81" s="161"/>
      <c r="AF81" s="376"/>
      <c r="AG81" s="161" t="s">
        <v>554</v>
      </c>
      <c r="AH81" s="148" t="s">
        <v>101</v>
      </c>
      <c r="AI81" s="148" t="s">
        <v>935</v>
      </c>
    </row>
    <row r="82" spans="1:35" s="127" customFormat="1" x14ac:dyDescent="0.35">
      <c r="A82" s="148"/>
      <c r="B82" s="379"/>
      <c r="C82" s="161"/>
      <c r="D82" s="378" t="s">
        <v>928</v>
      </c>
      <c r="E82" s="161"/>
      <c r="F82" s="148" t="s">
        <v>538</v>
      </c>
      <c r="G82" s="378"/>
      <c r="H82" s="161" t="s">
        <v>833</v>
      </c>
      <c r="I82" s="161" t="str">
        <f t="shared" si="3"/>
        <v>Resin Tumbler</v>
      </c>
      <c r="J82" s="379"/>
      <c r="K82" s="162" t="s">
        <v>729</v>
      </c>
      <c r="L82" s="378" t="s">
        <v>933</v>
      </c>
      <c r="M82" s="161"/>
      <c r="N82" s="161"/>
      <c r="O82" s="181"/>
      <c r="P82" s="148" t="s">
        <v>644</v>
      </c>
      <c r="Q82" s="189">
        <v>1.4</v>
      </c>
      <c r="R82" s="190"/>
      <c r="S82" s="148" t="s">
        <v>108</v>
      </c>
      <c r="T82" s="379"/>
      <c r="U82" s="386"/>
      <c r="V82" s="386"/>
      <c r="W82" s="386"/>
      <c r="X82" s="184">
        <v>8.5</v>
      </c>
      <c r="Y82" s="184">
        <v>8.5</v>
      </c>
      <c r="Z82" s="184">
        <v>13.5</v>
      </c>
      <c r="AA82" s="187"/>
      <c r="AB82" s="186">
        <v>1</v>
      </c>
      <c r="AC82" s="161">
        <v>500</v>
      </c>
      <c r="AD82" s="376"/>
      <c r="AE82" s="161"/>
      <c r="AF82" s="376"/>
      <c r="AG82" s="161" t="s">
        <v>554</v>
      </c>
      <c r="AH82" s="148" t="s">
        <v>101</v>
      </c>
      <c r="AI82" s="148" t="s">
        <v>935</v>
      </c>
    </row>
    <row r="83" spans="1:35" s="127" customFormat="1" x14ac:dyDescent="0.35">
      <c r="A83" s="148"/>
      <c r="B83" s="379"/>
      <c r="C83" s="161"/>
      <c r="D83" s="378" t="s">
        <v>928</v>
      </c>
      <c r="E83" s="161"/>
      <c r="F83" s="148" t="s">
        <v>538</v>
      </c>
      <c r="G83" s="378"/>
      <c r="H83" s="161" t="s">
        <v>834</v>
      </c>
      <c r="I83" s="161" t="str">
        <f t="shared" si="3"/>
        <v>Resin Soap dish</v>
      </c>
      <c r="J83" s="379"/>
      <c r="K83" s="162" t="s">
        <v>730</v>
      </c>
      <c r="L83" s="378" t="s">
        <v>933</v>
      </c>
      <c r="M83" s="161"/>
      <c r="N83" s="161"/>
      <c r="O83" s="181"/>
      <c r="P83" s="148" t="s">
        <v>644</v>
      </c>
      <c r="Q83" s="189">
        <v>1.4</v>
      </c>
      <c r="R83" s="190"/>
      <c r="S83" s="148" t="s">
        <v>108</v>
      </c>
      <c r="T83" s="379"/>
      <c r="U83" s="386"/>
      <c r="V83" s="386"/>
      <c r="W83" s="386"/>
      <c r="X83" s="184">
        <v>11</v>
      </c>
      <c r="Y83" s="184">
        <v>3.5</v>
      </c>
      <c r="Z83" s="184">
        <v>16</v>
      </c>
      <c r="AA83" s="187"/>
      <c r="AB83" s="186">
        <v>1</v>
      </c>
      <c r="AC83" s="161">
        <v>500</v>
      </c>
      <c r="AD83" s="376"/>
      <c r="AE83" s="161"/>
      <c r="AF83" s="376"/>
      <c r="AG83" s="161" t="s">
        <v>554</v>
      </c>
      <c r="AH83" s="148" t="s">
        <v>101</v>
      </c>
      <c r="AI83" s="148" t="s">
        <v>935</v>
      </c>
    </row>
    <row r="84" spans="1:35" s="127" customFormat="1" x14ac:dyDescent="0.35">
      <c r="A84" s="148"/>
      <c r="B84" s="379"/>
      <c r="C84" s="161"/>
      <c r="D84" s="378" t="s">
        <v>928</v>
      </c>
      <c r="E84" s="161"/>
      <c r="F84" s="148" t="s">
        <v>538</v>
      </c>
      <c r="G84" s="378"/>
      <c r="H84" s="161" t="s">
        <v>837</v>
      </c>
      <c r="I84" s="161" t="str">
        <f t="shared" si="3"/>
        <v>Resin Tray</v>
      </c>
      <c r="J84" s="379"/>
      <c r="K84" s="162" t="s">
        <v>838</v>
      </c>
      <c r="L84" s="378" t="s">
        <v>933</v>
      </c>
      <c r="M84" s="161"/>
      <c r="N84" s="161"/>
      <c r="O84" s="181"/>
      <c r="P84" s="148" t="s">
        <v>644</v>
      </c>
      <c r="Q84" s="189">
        <v>2.67</v>
      </c>
      <c r="R84" s="190"/>
      <c r="S84" s="148" t="s">
        <v>108</v>
      </c>
      <c r="T84" s="379"/>
      <c r="U84" s="386"/>
      <c r="V84" s="386"/>
      <c r="W84" s="386"/>
      <c r="X84" s="184">
        <v>15</v>
      </c>
      <c r="Y84" s="184">
        <v>3.5</v>
      </c>
      <c r="Z84" s="184">
        <v>27.5</v>
      </c>
      <c r="AA84" s="187"/>
      <c r="AB84" s="186">
        <v>1</v>
      </c>
      <c r="AC84" s="161">
        <v>500</v>
      </c>
      <c r="AD84" s="376"/>
      <c r="AE84" s="161"/>
      <c r="AF84" s="376"/>
      <c r="AG84" s="161" t="s">
        <v>554</v>
      </c>
      <c r="AH84" s="148" t="s">
        <v>101</v>
      </c>
      <c r="AI84" s="148" t="s">
        <v>935</v>
      </c>
    </row>
    <row r="85" spans="1:35" s="127" customFormat="1" x14ac:dyDescent="0.35">
      <c r="A85" s="148"/>
      <c r="B85" s="379"/>
      <c r="C85" s="161"/>
      <c r="D85" s="378" t="s">
        <v>928</v>
      </c>
      <c r="E85" s="161"/>
      <c r="F85" s="148" t="s">
        <v>538</v>
      </c>
      <c r="G85" s="378"/>
      <c r="H85" s="198" t="s">
        <v>936</v>
      </c>
      <c r="I85" s="161" t="str">
        <f t="shared" si="3"/>
        <v>Resin 2 Hole Organizer</v>
      </c>
      <c r="J85" s="379"/>
      <c r="K85" s="162" t="s">
        <v>731</v>
      </c>
      <c r="L85" s="378" t="s">
        <v>933</v>
      </c>
      <c r="M85" s="161"/>
      <c r="N85" s="161"/>
      <c r="O85" s="181"/>
      <c r="P85" s="148" t="s">
        <v>644</v>
      </c>
      <c r="Q85" s="189">
        <v>2.27</v>
      </c>
      <c r="R85" s="190"/>
      <c r="S85" s="148" t="s">
        <v>108</v>
      </c>
      <c r="T85" s="379"/>
      <c r="U85" s="386"/>
      <c r="V85" s="386"/>
      <c r="W85" s="386"/>
      <c r="X85" s="184">
        <v>16</v>
      </c>
      <c r="Y85" s="184">
        <v>9</v>
      </c>
      <c r="Z85" s="184">
        <v>12</v>
      </c>
      <c r="AA85" s="187"/>
      <c r="AB85" s="186">
        <v>1</v>
      </c>
      <c r="AC85" s="161">
        <v>500</v>
      </c>
      <c r="AD85" s="376"/>
      <c r="AE85" s="161"/>
      <c r="AF85" s="376"/>
      <c r="AG85" s="161" t="s">
        <v>554</v>
      </c>
      <c r="AH85" s="148" t="s">
        <v>101</v>
      </c>
      <c r="AI85" s="148" t="s">
        <v>935</v>
      </c>
    </row>
    <row r="86" spans="1:35" s="127" customFormat="1" x14ac:dyDescent="0.35">
      <c r="A86" s="148"/>
      <c r="B86" s="379"/>
      <c r="C86" s="161"/>
      <c r="D86" s="378" t="s">
        <v>928</v>
      </c>
      <c r="E86" s="161"/>
      <c r="F86" s="148" t="s">
        <v>538</v>
      </c>
      <c r="G86" s="378"/>
      <c r="H86" s="180" t="s">
        <v>835</v>
      </c>
      <c r="I86" s="161" t="str">
        <f t="shared" si="3"/>
        <v>Resin Cotton jar</v>
      </c>
      <c r="J86" s="379"/>
      <c r="K86" s="162" t="s">
        <v>937</v>
      </c>
      <c r="L86" s="378" t="s">
        <v>933</v>
      </c>
      <c r="M86" s="161"/>
      <c r="N86" s="161"/>
      <c r="O86" s="181"/>
      <c r="P86" s="148" t="s">
        <v>644</v>
      </c>
      <c r="Q86" s="189">
        <v>2.42</v>
      </c>
      <c r="R86" s="190"/>
      <c r="S86" s="148" t="s">
        <v>108</v>
      </c>
      <c r="T86" s="379"/>
      <c r="U86" s="386"/>
      <c r="V86" s="386"/>
      <c r="W86" s="386"/>
      <c r="X86" s="184">
        <v>11</v>
      </c>
      <c r="Y86" s="184">
        <v>11</v>
      </c>
      <c r="Z86" s="184">
        <v>12.5</v>
      </c>
      <c r="AA86" s="187"/>
      <c r="AB86" s="186">
        <v>1</v>
      </c>
      <c r="AC86" s="161">
        <v>500</v>
      </c>
      <c r="AD86" s="376"/>
      <c r="AE86" s="161"/>
      <c r="AF86" s="376"/>
      <c r="AG86" s="161" t="s">
        <v>554</v>
      </c>
      <c r="AH86" s="148" t="s">
        <v>101</v>
      </c>
      <c r="AI86" s="148" t="s">
        <v>935</v>
      </c>
    </row>
    <row r="87" spans="1:35" s="127" customFormat="1" ht="15" x14ac:dyDescent="0.35">
      <c r="A87" s="148"/>
      <c r="B87" s="379"/>
      <c r="C87" s="161"/>
      <c r="D87" s="378" t="s">
        <v>928</v>
      </c>
      <c r="E87" s="161"/>
      <c r="F87" s="148" t="s">
        <v>538</v>
      </c>
      <c r="G87" s="378"/>
      <c r="H87" s="206" t="s">
        <v>843</v>
      </c>
      <c r="I87" s="161" t="str">
        <f t="shared" si="3"/>
        <v>Resin Toilet Brush-盖片1mm</v>
      </c>
      <c r="J87" s="379"/>
      <c r="K87" s="162" t="s">
        <v>938</v>
      </c>
      <c r="L87" s="378" t="s">
        <v>933</v>
      </c>
      <c r="M87" s="161"/>
      <c r="N87" s="161"/>
      <c r="O87" s="181"/>
      <c r="P87" s="148" t="s">
        <v>644</v>
      </c>
      <c r="Q87" s="207">
        <v>4.0999999999999996</v>
      </c>
      <c r="R87" s="208"/>
      <c r="S87" s="148" t="s">
        <v>108</v>
      </c>
      <c r="T87" s="379"/>
      <c r="U87" s="386"/>
      <c r="V87" s="386"/>
      <c r="W87" s="386"/>
      <c r="X87" s="184">
        <v>11</v>
      </c>
      <c r="Y87" s="184">
        <v>11</v>
      </c>
      <c r="Z87" s="184">
        <v>40</v>
      </c>
      <c r="AA87" s="187"/>
      <c r="AB87" s="186">
        <v>1</v>
      </c>
      <c r="AC87" s="161">
        <v>500</v>
      </c>
      <c r="AD87" s="376"/>
      <c r="AE87" s="161"/>
      <c r="AF87" s="376"/>
      <c r="AG87" s="161" t="s">
        <v>554</v>
      </c>
      <c r="AH87" s="148" t="s">
        <v>101</v>
      </c>
      <c r="AI87" s="148" t="s">
        <v>935</v>
      </c>
    </row>
    <row r="88" spans="1:35" s="127" customFormat="1" x14ac:dyDescent="0.35">
      <c r="A88" s="148"/>
      <c r="B88" s="379"/>
      <c r="C88" s="161"/>
      <c r="D88" s="378" t="s">
        <v>928</v>
      </c>
      <c r="E88" s="161"/>
      <c r="F88" s="148" t="s">
        <v>538</v>
      </c>
      <c r="G88" s="378"/>
      <c r="H88" s="180" t="s">
        <v>840</v>
      </c>
      <c r="I88" s="161" t="str">
        <f t="shared" si="3"/>
        <v>Resin Tissue cover</v>
      </c>
      <c r="J88" s="379"/>
      <c r="K88" s="162" t="s">
        <v>939</v>
      </c>
      <c r="L88" s="378" t="s">
        <v>933</v>
      </c>
      <c r="M88" s="161"/>
      <c r="N88" s="161"/>
      <c r="O88" s="181"/>
      <c r="P88" s="148" t="s">
        <v>644</v>
      </c>
      <c r="Q88" s="189">
        <v>3.87</v>
      </c>
      <c r="R88" s="190"/>
      <c r="S88" s="148" t="s">
        <v>108</v>
      </c>
      <c r="T88" s="379"/>
      <c r="U88" s="386"/>
      <c r="V88" s="386"/>
      <c r="W88" s="386"/>
      <c r="X88" s="184">
        <v>15.5</v>
      </c>
      <c r="Y88" s="184">
        <v>15.5</v>
      </c>
      <c r="Z88" s="184">
        <v>17</v>
      </c>
      <c r="AA88" s="187"/>
      <c r="AB88" s="186">
        <v>1</v>
      </c>
      <c r="AC88" s="161">
        <v>500</v>
      </c>
      <c r="AD88" s="376"/>
      <c r="AE88" s="161"/>
      <c r="AF88" s="376"/>
      <c r="AG88" s="161" t="s">
        <v>554</v>
      </c>
      <c r="AH88" s="148" t="s">
        <v>101</v>
      </c>
      <c r="AI88" s="148" t="s">
        <v>935</v>
      </c>
    </row>
    <row r="89" spans="1:35" s="127" customFormat="1" x14ac:dyDescent="0.35">
      <c r="A89" s="148"/>
      <c r="B89" s="379"/>
      <c r="C89" s="161"/>
      <c r="D89" s="378" t="s">
        <v>928</v>
      </c>
      <c r="E89" s="161"/>
      <c r="F89" s="148" t="s">
        <v>538</v>
      </c>
      <c r="G89" s="378"/>
      <c r="H89" s="161" t="s">
        <v>842</v>
      </c>
      <c r="I89" s="161" t="s">
        <v>727</v>
      </c>
      <c r="J89" s="379"/>
      <c r="K89" s="162" t="s">
        <v>732</v>
      </c>
      <c r="L89" s="378" t="s">
        <v>933</v>
      </c>
      <c r="M89" s="161"/>
      <c r="N89" s="161"/>
      <c r="O89" s="181"/>
      <c r="P89" s="148" t="s">
        <v>644</v>
      </c>
      <c r="Q89" s="189">
        <v>6.47</v>
      </c>
      <c r="R89" s="190"/>
      <c r="S89" s="148" t="s">
        <v>108</v>
      </c>
      <c r="T89" s="379"/>
      <c r="U89" s="386"/>
      <c r="V89" s="386"/>
      <c r="W89" s="386"/>
      <c r="X89" s="184">
        <v>21.5</v>
      </c>
      <c r="Y89" s="184">
        <v>21.5</v>
      </c>
      <c r="Z89" s="184">
        <v>27.5</v>
      </c>
      <c r="AA89" s="187"/>
      <c r="AB89" s="186">
        <v>1</v>
      </c>
      <c r="AC89" s="161">
        <v>500</v>
      </c>
      <c r="AD89" s="376"/>
      <c r="AE89" s="161"/>
      <c r="AF89" s="376"/>
      <c r="AG89" s="161" t="s">
        <v>554</v>
      </c>
      <c r="AH89" s="148" t="s">
        <v>101</v>
      </c>
      <c r="AI89" s="148" t="s">
        <v>935</v>
      </c>
    </row>
    <row r="90" spans="1:35" s="158" customFormat="1" x14ac:dyDescent="0.35">
      <c r="R90" s="179"/>
    </row>
    <row r="91" spans="1:35" ht="29" x14ac:dyDescent="0.35">
      <c r="A91" s="148"/>
      <c r="B91" s="379"/>
      <c r="C91" s="148"/>
      <c r="D91" s="378" t="s">
        <v>121</v>
      </c>
      <c r="E91" s="148"/>
      <c r="F91" s="148" t="s">
        <v>538</v>
      </c>
      <c r="G91" s="378" t="s">
        <v>940</v>
      </c>
      <c r="H91" s="148" t="s">
        <v>930</v>
      </c>
      <c r="I91" s="148" t="str">
        <f>H91</f>
        <v>Resin Lotion Pump(w/balck stainless steel pump )</v>
      </c>
      <c r="J91" s="379" t="s">
        <v>941</v>
      </c>
      <c r="K91" s="202" t="s">
        <v>932</v>
      </c>
      <c r="L91" s="378" t="s">
        <v>942</v>
      </c>
      <c r="M91" s="148"/>
      <c r="N91" s="148"/>
      <c r="O91" s="203"/>
      <c r="P91" s="148" t="s">
        <v>644</v>
      </c>
      <c r="Q91" s="204">
        <v>2.37</v>
      </c>
      <c r="R91" s="200"/>
      <c r="S91" s="148" t="s">
        <v>108</v>
      </c>
      <c r="T91" s="379" t="s">
        <v>934</v>
      </c>
      <c r="U91" s="380">
        <v>31</v>
      </c>
      <c r="V91" s="380">
        <v>22.5</v>
      </c>
      <c r="W91" s="380">
        <v>38</v>
      </c>
      <c r="X91" s="192">
        <v>17.5</v>
      </c>
      <c r="Y91" s="192">
        <v>8.5</v>
      </c>
      <c r="Z91" s="192">
        <v>22.5</v>
      </c>
      <c r="AA91" s="167"/>
      <c r="AB91" s="205">
        <v>2</v>
      </c>
      <c r="AC91" s="148">
        <v>1000</v>
      </c>
      <c r="AD91" s="376">
        <f>IF(U91="","",U91*V91*W91/1000000/AB91*AC91)</f>
        <v>13.25</v>
      </c>
      <c r="AE91" s="148"/>
      <c r="AF91" s="376"/>
      <c r="AG91" s="161" t="s">
        <v>554</v>
      </c>
      <c r="AH91" s="148" t="s">
        <v>101</v>
      </c>
      <c r="AI91" s="148" t="s">
        <v>935</v>
      </c>
    </row>
    <row r="92" spans="1:35" s="127" customFormat="1" x14ac:dyDescent="0.35">
      <c r="A92" s="148"/>
      <c r="B92" s="379"/>
      <c r="C92" s="161"/>
      <c r="D92" s="378" t="s">
        <v>121</v>
      </c>
      <c r="E92" s="161"/>
      <c r="F92" s="148" t="s">
        <v>538</v>
      </c>
      <c r="G92" s="378"/>
      <c r="H92" s="161" t="s">
        <v>832</v>
      </c>
      <c r="I92" s="161" t="str">
        <f>H92</f>
        <v>Resin Toothbrush holder</v>
      </c>
      <c r="J92" s="379"/>
      <c r="K92" s="162" t="s">
        <v>943</v>
      </c>
      <c r="L92" s="378" t="s">
        <v>942</v>
      </c>
      <c r="M92" s="161"/>
      <c r="N92" s="161"/>
      <c r="O92" s="181"/>
      <c r="P92" s="148" t="s">
        <v>644</v>
      </c>
      <c r="Q92" s="189">
        <v>1.37</v>
      </c>
      <c r="R92" s="190"/>
      <c r="S92" s="148" t="s">
        <v>108</v>
      </c>
      <c r="T92" s="379"/>
      <c r="U92" s="380"/>
      <c r="V92" s="380"/>
      <c r="W92" s="380"/>
      <c r="X92" s="184">
        <v>12</v>
      </c>
      <c r="Y92" s="184">
        <v>7</v>
      </c>
      <c r="Z92" s="184">
        <v>13.5</v>
      </c>
      <c r="AA92" s="187"/>
      <c r="AB92" s="186">
        <v>1</v>
      </c>
      <c r="AC92" s="161">
        <v>500</v>
      </c>
      <c r="AD92" s="376"/>
      <c r="AE92" s="161"/>
      <c r="AF92" s="376"/>
      <c r="AG92" s="161" t="s">
        <v>554</v>
      </c>
      <c r="AH92" s="148" t="s">
        <v>101</v>
      </c>
      <c r="AI92" s="148" t="s">
        <v>935</v>
      </c>
    </row>
    <row r="93" spans="1:35" s="127" customFormat="1" x14ac:dyDescent="0.35">
      <c r="A93" s="148"/>
      <c r="B93" s="379"/>
      <c r="C93" s="161"/>
      <c r="D93" s="378" t="s">
        <v>121</v>
      </c>
      <c r="E93" s="161"/>
      <c r="F93" s="148" t="s">
        <v>538</v>
      </c>
      <c r="G93" s="378"/>
      <c r="H93" s="161" t="s">
        <v>833</v>
      </c>
      <c r="I93" s="161" t="str">
        <f t="shared" ref="I93:I106" si="4">H93</f>
        <v>Resin Tumbler</v>
      </c>
      <c r="J93" s="379"/>
      <c r="K93" s="209" t="s">
        <v>906</v>
      </c>
      <c r="L93" s="378" t="s">
        <v>942</v>
      </c>
      <c r="M93" s="161"/>
      <c r="N93" s="161"/>
      <c r="O93" s="181"/>
      <c r="P93" s="148" t="s">
        <v>644</v>
      </c>
      <c r="Q93" s="189">
        <v>1.27</v>
      </c>
      <c r="R93" s="190"/>
      <c r="S93" s="148" t="s">
        <v>108</v>
      </c>
      <c r="T93" s="379"/>
      <c r="U93" s="380"/>
      <c r="V93" s="380"/>
      <c r="W93" s="380"/>
      <c r="X93" s="184">
        <v>8.5</v>
      </c>
      <c r="Y93" s="184">
        <v>8.5</v>
      </c>
      <c r="Z93" s="184">
        <v>13.5</v>
      </c>
      <c r="AA93" s="187"/>
      <c r="AB93" s="186">
        <v>1</v>
      </c>
      <c r="AC93" s="161">
        <v>500</v>
      </c>
      <c r="AD93" s="376"/>
      <c r="AE93" s="161"/>
      <c r="AF93" s="376"/>
      <c r="AG93" s="161" t="s">
        <v>554</v>
      </c>
      <c r="AH93" s="148" t="s">
        <v>101</v>
      </c>
      <c r="AI93" s="148" t="s">
        <v>935</v>
      </c>
    </row>
    <row r="94" spans="1:35" s="127" customFormat="1" x14ac:dyDescent="0.35">
      <c r="A94" s="148"/>
      <c r="B94" s="379"/>
      <c r="C94" s="161"/>
      <c r="D94" s="378" t="s">
        <v>121</v>
      </c>
      <c r="E94" s="161"/>
      <c r="F94" s="148" t="s">
        <v>538</v>
      </c>
      <c r="G94" s="378"/>
      <c r="H94" s="161" t="s">
        <v>834</v>
      </c>
      <c r="I94" s="161" t="str">
        <f t="shared" si="4"/>
        <v>Resin Soap dish</v>
      </c>
      <c r="J94" s="379"/>
      <c r="K94" s="162" t="s">
        <v>730</v>
      </c>
      <c r="L94" s="378" t="s">
        <v>942</v>
      </c>
      <c r="M94" s="161"/>
      <c r="N94" s="161"/>
      <c r="O94" s="181"/>
      <c r="P94" s="148" t="s">
        <v>644</v>
      </c>
      <c r="Q94" s="189">
        <v>1.27</v>
      </c>
      <c r="R94" s="190"/>
      <c r="S94" s="148" t="s">
        <v>108</v>
      </c>
      <c r="T94" s="379"/>
      <c r="U94" s="380"/>
      <c r="V94" s="380"/>
      <c r="W94" s="380"/>
      <c r="X94" s="184">
        <v>11</v>
      </c>
      <c r="Y94" s="184">
        <v>3.5</v>
      </c>
      <c r="Z94" s="184">
        <v>16</v>
      </c>
      <c r="AA94" s="187"/>
      <c r="AB94" s="186">
        <v>1</v>
      </c>
      <c r="AC94" s="161">
        <v>500</v>
      </c>
      <c r="AD94" s="376"/>
      <c r="AE94" s="161"/>
      <c r="AF94" s="376"/>
      <c r="AG94" s="161" t="s">
        <v>554</v>
      </c>
      <c r="AH94" s="148" t="s">
        <v>101</v>
      </c>
      <c r="AI94" s="148" t="s">
        <v>935</v>
      </c>
    </row>
    <row r="95" spans="1:35" s="127" customFormat="1" x14ac:dyDescent="0.35">
      <c r="A95" s="148"/>
      <c r="B95" s="379"/>
      <c r="C95" s="161"/>
      <c r="D95" s="378" t="s">
        <v>121</v>
      </c>
      <c r="E95" s="161"/>
      <c r="F95" s="148" t="s">
        <v>538</v>
      </c>
      <c r="G95" s="378"/>
      <c r="H95" s="161" t="s">
        <v>837</v>
      </c>
      <c r="I95" s="161" t="str">
        <f t="shared" si="4"/>
        <v>Resin Tray</v>
      </c>
      <c r="J95" s="379"/>
      <c r="K95" s="162" t="s">
        <v>838</v>
      </c>
      <c r="L95" s="378" t="s">
        <v>942</v>
      </c>
      <c r="M95" s="161"/>
      <c r="N95" s="161"/>
      <c r="O95" s="181"/>
      <c r="P95" s="148" t="s">
        <v>644</v>
      </c>
      <c r="Q95" s="189">
        <v>2.3199999999999998</v>
      </c>
      <c r="R95" s="190"/>
      <c r="S95" s="148" t="s">
        <v>108</v>
      </c>
      <c r="T95" s="379"/>
      <c r="U95" s="380"/>
      <c r="V95" s="380"/>
      <c r="W95" s="380"/>
      <c r="X95" s="184">
        <v>15</v>
      </c>
      <c r="Y95" s="184">
        <v>3.5</v>
      </c>
      <c r="Z95" s="184">
        <v>27.5</v>
      </c>
      <c r="AA95" s="187"/>
      <c r="AB95" s="186">
        <v>1</v>
      </c>
      <c r="AC95" s="161">
        <v>500</v>
      </c>
      <c r="AD95" s="376"/>
      <c r="AE95" s="161"/>
      <c r="AF95" s="376"/>
      <c r="AG95" s="161" t="s">
        <v>554</v>
      </c>
      <c r="AH95" s="148" t="s">
        <v>101</v>
      </c>
      <c r="AI95" s="148" t="s">
        <v>935</v>
      </c>
    </row>
    <row r="96" spans="1:35" s="127" customFormat="1" x14ac:dyDescent="0.35">
      <c r="A96" s="148"/>
      <c r="B96" s="379"/>
      <c r="C96" s="161"/>
      <c r="D96" s="378" t="s">
        <v>121</v>
      </c>
      <c r="E96" s="161"/>
      <c r="F96" s="148" t="s">
        <v>538</v>
      </c>
      <c r="G96" s="378"/>
      <c r="H96" s="180" t="s">
        <v>840</v>
      </c>
      <c r="I96" s="161" t="str">
        <f t="shared" si="4"/>
        <v>Resin Tissue cover</v>
      </c>
      <c r="J96" s="379"/>
      <c r="K96" s="162" t="s">
        <v>841</v>
      </c>
      <c r="L96" s="378" t="s">
        <v>942</v>
      </c>
      <c r="M96" s="161"/>
      <c r="N96" s="161"/>
      <c r="O96" s="181"/>
      <c r="P96" s="148" t="s">
        <v>644</v>
      </c>
      <c r="Q96" s="189">
        <v>3.65</v>
      </c>
      <c r="R96" s="190"/>
      <c r="S96" s="148" t="s">
        <v>108</v>
      </c>
      <c r="T96" s="379"/>
      <c r="U96" s="380"/>
      <c r="V96" s="380"/>
      <c r="W96" s="380"/>
      <c r="X96" s="184">
        <v>15.5</v>
      </c>
      <c r="Y96" s="184">
        <v>15.5</v>
      </c>
      <c r="Z96" s="184">
        <v>17</v>
      </c>
      <c r="AA96" s="187"/>
      <c r="AB96" s="186">
        <v>1</v>
      </c>
      <c r="AC96" s="161">
        <v>500</v>
      </c>
      <c r="AD96" s="376"/>
      <c r="AE96" s="161"/>
      <c r="AF96" s="376"/>
      <c r="AG96" s="161" t="s">
        <v>554</v>
      </c>
      <c r="AH96" s="148" t="s">
        <v>101</v>
      </c>
      <c r="AI96" s="148" t="s">
        <v>935</v>
      </c>
    </row>
    <row r="97" spans="1:35" s="214" customFormat="1" ht="16.5" x14ac:dyDescent="0.35">
      <c r="A97" s="210"/>
      <c r="B97" s="379"/>
      <c r="C97" s="211"/>
      <c r="D97" s="378"/>
      <c r="E97" s="211"/>
      <c r="F97" s="148" t="s">
        <v>538</v>
      </c>
      <c r="G97" s="378"/>
      <c r="H97" s="180" t="s">
        <v>944</v>
      </c>
      <c r="I97" s="161" t="str">
        <f t="shared" si="4"/>
        <v>Resin Toilet Brush-盖片1mm</v>
      </c>
      <c r="J97" s="379"/>
      <c r="K97" s="162" t="s">
        <v>891</v>
      </c>
      <c r="L97" s="378"/>
      <c r="M97" s="211"/>
      <c r="N97" s="211"/>
      <c r="O97" s="212"/>
      <c r="P97" s="148" t="s">
        <v>644</v>
      </c>
      <c r="Q97" s="189">
        <v>3.97</v>
      </c>
      <c r="R97" s="190"/>
      <c r="S97" s="148" t="s">
        <v>108</v>
      </c>
      <c r="T97" s="379"/>
      <c r="U97" s="380"/>
      <c r="V97" s="380"/>
      <c r="W97" s="380"/>
      <c r="X97" s="184">
        <v>11</v>
      </c>
      <c r="Y97" s="184">
        <v>11</v>
      </c>
      <c r="Z97" s="184">
        <v>40</v>
      </c>
      <c r="AA97" s="213"/>
      <c r="AB97" s="186">
        <v>1</v>
      </c>
      <c r="AC97" s="161">
        <v>500</v>
      </c>
      <c r="AD97" s="376"/>
      <c r="AE97" s="211"/>
      <c r="AF97" s="376"/>
      <c r="AG97" s="161" t="s">
        <v>554</v>
      </c>
      <c r="AH97" s="148" t="s">
        <v>101</v>
      </c>
      <c r="AI97" s="148" t="s">
        <v>935</v>
      </c>
    </row>
    <row r="98" spans="1:35" s="127" customFormat="1" x14ac:dyDescent="0.35">
      <c r="A98" s="148"/>
      <c r="B98" s="379"/>
      <c r="C98" s="161"/>
      <c r="D98" s="378" t="s">
        <v>121</v>
      </c>
      <c r="E98" s="161"/>
      <c r="F98" s="148" t="s">
        <v>538</v>
      </c>
      <c r="G98" s="378"/>
      <c r="H98" s="161" t="s">
        <v>842</v>
      </c>
      <c r="I98" s="161" t="s">
        <v>727</v>
      </c>
      <c r="J98" s="379"/>
      <c r="K98" s="162" t="s">
        <v>732</v>
      </c>
      <c r="L98" s="378" t="s">
        <v>942</v>
      </c>
      <c r="M98" s="161"/>
      <c r="N98" s="161"/>
      <c r="O98" s="181"/>
      <c r="P98" s="148" t="s">
        <v>644</v>
      </c>
      <c r="Q98" s="189">
        <v>6.35</v>
      </c>
      <c r="R98" s="190"/>
      <c r="S98" s="148" t="s">
        <v>108</v>
      </c>
      <c r="T98" s="379"/>
      <c r="U98" s="380"/>
      <c r="V98" s="380"/>
      <c r="W98" s="380"/>
      <c r="X98" s="184">
        <v>21.5</v>
      </c>
      <c r="Y98" s="184">
        <v>21.5</v>
      </c>
      <c r="Z98" s="184">
        <v>27.5</v>
      </c>
      <c r="AA98" s="187"/>
      <c r="AB98" s="186">
        <v>1</v>
      </c>
      <c r="AC98" s="161">
        <v>500</v>
      </c>
      <c r="AD98" s="376"/>
      <c r="AE98" s="161"/>
      <c r="AF98" s="376"/>
      <c r="AG98" s="161" t="s">
        <v>554</v>
      </c>
      <c r="AH98" s="148" t="s">
        <v>101</v>
      </c>
      <c r="AI98" s="148" t="s">
        <v>935</v>
      </c>
    </row>
    <row r="99" spans="1:35" s="158" customFormat="1" x14ac:dyDescent="0.35">
      <c r="R99" s="179"/>
    </row>
    <row r="100" spans="1:35" ht="29" x14ac:dyDescent="0.35">
      <c r="A100" s="148"/>
      <c r="B100" s="379"/>
      <c r="C100" s="148"/>
      <c r="D100" s="378"/>
      <c r="E100" s="148"/>
      <c r="F100" s="148" t="s">
        <v>538</v>
      </c>
      <c r="G100" s="378" t="s">
        <v>945</v>
      </c>
      <c r="H100" s="148" t="s">
        <v>930</v>
      </c>
      <c r="I100" s="148" t="str">
        <f t="shared" si="4"/>
        <v>Resin Lotion Pump(w/balck stainless steel pump )</v>
      </c>
      <c r="J100" s="379" t="s">
        <v>941</v>
      </c>
      <c r="K100" s="202" t="s">
        <v>946</v>
      </c>
      <c r="L100" s="378" t="s">
        <v>947</v>
      </c>
      <c r="M100" s="148"/>
      <c r="N100" s="148"/>
      <c r="O100" s="203"/>
      <c r="P100" s="148" t="s">
        <v>644</v>
      </c>
      <c r="Q100" s="204">
        <v>2.37</v>
      </c>
      <c r="R100" s="200"/>
      <c r="S100" s="148" t="s">
        <v>108</v>
      </c>
      <c r="T100" s="379" t="s">
        <v>934</v>
      </c>
      <c r="U100" s="347">
        <v>34.5</v>
      </c>
      <c r="V100" s="347">
        <v>27.5</v>
      </c>
      <c r="W100" s="347">
        <v>41</v>
      </c>
      <c r="X100" s="192">
        <v>17.5</v>
      </c>
      <c r="Y100" s="192">
        <v>8.5</v>
      </c>
      <c r="Z100" s="192">
        <v>22.5</v>
      </c>
      <c r="AA100" s="167"/>
      <c r="AB100" s="205">
        <v>2</v>
      </c>
      <c r="AC100" s="148">
        <v>1000</v>
      </c>
      <c r="AD100" s="376">
        <f>IF(U100="","",U100*V100*W100/1000000/AB100*AC100)</f>
        <v>19.45</v>
      </c>
      <c r="AE100" s="148"/>
      <c r="AF100" s="376" t="s">
        <v>948</v>
      </c>
      <c r="AG100" s="161" t="s">
        <v>554</v>
      </c>
      <c r="AH100" s="148" t="s">
        <v>101</v>
      </c>
      <c r="AI100" s="148" t="s">
        <v>935</v>
      </c>
    </row>
    <row r="101" spans="1:35" s="127" customFormat="1" x14ac:dyDescent="0.35">
      <c r="A101" s="148"/>
      <c r="B101" s="379"/>
      <c r="C101" s="161"/>
      <c r="D101" s="378"/>
      <c r="E101" s="161"/>
      <c r="F101" s="148" t="s">
        <v>538</v>
      </c>
      <c r="G101" s="378"/>
      <c r="H101" s="161" t="s">
        <v>832</v>
      </c>
      <c r="I101" s="161" t="str">
        <f t="shared" si="4"/>
        <v>Resin Toothbrush holder</v>
      </c>
      <c r="J101" s="379"/>
      <c r="K101" s="162" t="s">
        <v>949</v>
      </c>
      <c r="L101" s="378" t="s">
        <v>947</v>
      </c>
      <c r="M101" s="161"/>
      <c r="N101" s="161"/>
      <c r="O101" s="181"/>
      <c r="P101" s="148" t="s">
        <v>644</v>
      </c>
      <c r="Q101" s="189">
        <v>1.37</v>
      </c>
      <c r="R101" s="190"/>
      <c r="S101" s="148" t="s">
        <v>108</v>
      </c>
      <c r="T101" s="379"/>
      <c r="U101" s="347"/>
      <c r="V101" s="347"/>
      <c r="W101" s="347"/>
      <c r="X101" s="184">
        <v>12</v>
      </c>
      <c r="Y101" s="184">
        <v>7</v>
      </c>
      <c r="Z101" s="184">
        <v>13</v>
      </c>
      <c r="AA101" s="187"/>
      <c r="AB101" s="186">
        <v>1</v>
      </c>
      <c r="AC101" s="161">
        <v>500</v>
      </c>
      <c r="AD101" s="376"/>
      <c r="AE101" s="161"/>
      <c r="AF101" s="376"/>
      <c r="AG101" s="161" t="s">
        <v>554</v>
      </c>
      <c r="AH101" s="148" t="s">
        <v>101</v>
      </c>
      <c r="AI101" s="148" t="s">
        <v>935</v>
      </c>
    </row>
    <row r="102" spans="1:35" s="127" customFormat="1" x14ac:dyDescent="0.35">
      <c r="A102" s="148"/>
      <c r="B102" s="379"/>
      <c r="C102" s="161"/>
      <c r="D102" s="378"/>
      <c r="E102" s="161"/>
      <c r="F102" s="148" t="s">
        <v>538</v>
      </c>
      <c r="G102" s="378"/>
      <c r="H102" s="161" t="s">
        <v>833</v>
      </c>
      <c r="I102" s="161" t="str">
        <f t="shared" si="4"/>
        <v>Resin Tumbler</v>
      </c>
      <c r="J102" s="379"/>
      <c r="K102" s="162" t="s">
        <v>950</v>
      </c>
      <c r="L102" s="378" t="s">
        <v>947</v>
      </c>
      <c r="M102" s="161"/>
      <c r="N102" s="161"/>
      <c r="O102" s="181"/>
      <c r="P102" s="148" t="s">
        <v>644</v>
      </c>
      <c r="Q102" s="189">
        <v>1.27</v>
      </c>
      <c r="R102" s="190"/>
      <c r="S102" s="148" t="s">
        <v>108</v>
      </c>
      <c r="T102" s="379"/>
      <c r="U102" s="347"/>
      <c r="V102" s="347"/>
      <c r="W102" s="347"/>
      <c r="X102" s="184">
        <v>8.5</v>
      </c>
      <c r="Y102" s="184">
        <v>8.5</v>
      </c>
      <c r="Z102" s="184">
        <v>13</v>
      </c>
      <c r="AA102" s="187"/>
      <c r="AB102" s="186">
        <v>1</v>
      </c>
      <c r="AC102" s="161">
        <v>500</v>
      </c>
      <c r="AD102" s="376"/>
      <c r="AE102" s="161"/>
      <c r="AF102" s="376"/>
      <c r="AG102" s="161" t="s">
        <v>554</v>
      </c>
      <c r="AH102" s="148" t="s">
        <v>101</v>
      </c>
      <c r="AI102" s="148" t="s">
        <v>935</v>
      </c>
    </row>
    <row r="103" spans="1:35" s="127" customFormat="1" x14ac:dyDescent="0.35">
      <c r="A103" s="148"/>
      <c r="B103" s="379"/>
      <c r="C103" s="161"/>
      <c r="D103" s="378"/>
      <c r="E103" s="161"/>
      <c r="F103" s="148" t="s">
        <v>538</v>
      </c>
      <c r="G103" s="378"/>
      <c r="H103" s="161" t="s">
        <v>834</v>
      </c>
      <c r="I103" s="161" t="str">
        <f t="shared" si="4"/>
        <v>Resin Soap dish</v>
      </c>
      <c r="J103" s="379"/>
      <c r="K103" s="162" t="s">
        <v>951</v>
      </c>
      <c r="L103" s="378" t="s">
        <v>947</v>
      </c>
      <c r="M103" s="161"/>
      <c r="N103" s="161"/>
      <c r="O103" s="181"/>
      <c r="P103" s="148" t="s">
        <v>644</v>
      </c>
      <c r="Q103" s="189">
        <v>1.27</v>
      </c>
      <c r="R103" s="190"/>
      <c r="S103" s="148" t="s">
        <v>108</v>
      </c>
      <c r="T103" s="379"/>
      <c r="U103" s="347"/>
      <c r="V103" s="347"/>
      <c r="W103" s="347"/>
      <c r="X103" s="184">
        <v>11</v>
      </c>
      <c r="Y103" s="184">
        <v>3.5</v>
      </c>
      <c r="Z103" s="184">
        <v>15.5</v>
      </c>
      <c r="AA103" s="187"/>
      <c r="AB103" s="186">
        <v>1</v>
      </c>
      <c r="AC103" s="161">
        <v>500</v>
      </c>
      <c r="AD103" s="376"/>
      <c r="AE103" s="161"/>
      <c r="AF103" s="376"/>
      <c r="AG103" s="161" t="s">
        <v>554</v>
      </c>
      <c r="AH103" s="148" t="s">
        <v>101</v>
      </c>
      <c r="AI103" s="148" t="s">
        <v>935</v>
      </c>
    </row>
    <row r="104" spans="1:35" s="127" customFormat="1" x14ac:dyDescent="0.35">
      <c r="A104" s="148"/>
      <c r="B104" s="379"/>
      <c r="C104" s="161"/>
      <c r="D104" s="378"/>
      <c r="E104" s="161"/>
      <c r="F104" s="148" t="s">
        <v>538</v>
      </c>
      <c r="G104" s="378"/>
      <c r="H104" s="161" t="s">
        <v>837</v>
      </c>
      <c r="I104" s="161" t="str">
        <f t="shared" si="4"/>
        <v>Resin Tray</v>
      </c>
      <c r="J104" s="379"/>
      <c r="K104" s="162" t="s">
        <v>952</v>
      </c>
      <c r="L104" s="378" t="s">
        <v>947</v>
      </c>
      <c r="M104" s="161"/>
      <c r="N104" s="161"/>
      <c r="O104" s="181"/>
      <c r="P104" s="148" t="s">
        <v>644</v>
      </c>
      <c r="Q104" s="189">
        <v>2.3199999999999998</v>
      </c>
      <c r="R104" s="190"/>
      <c r="S104" s="148" t="s">
        <v>108</v>
      </c>
      <c r="T104" s="379"/>
      <c r="U104" s="347"/>
      <c r="V104" s="347"/>
      <c r="W104" s="347"/>
      <c r="X104" s="184">
        <v>15</v>
      </c>
      <c r="Y104" s="184">
        <v>3.5</v>
      </c>
      <c r="Z104" s="184">
        <v>26</v>
      </c>
      <c r="AA104" s="187"/>
      <c r="AB104" s="186">
        <v>1</v>
      </c>
      <c r="AC104" s="161">
        <v>500</v>
      </c>
      <c r="AD104" s="376"/>
      <c r="AE104" s="161"/>
      <c r="AF104" s="376"/>
      <c r="AG104" s="161" t="s">
        <v>554</v>
      </c>
      <c r="AH104" s="148" t="s">
        <v>101</v>
      </c>
      <c r="AI104" s="148" t="s">
        <v>935</v>
      </c>
    </row>
    <row r="105" spans="1:35" s="127" customFormat="1" x14ac:dyDescent="0.35">
      <c r="A105" s="148"/>
      <c r="B105" s="379"/>
      <c r="C105" s="161"/>
      <c r="D105" s="378"/>
      <c r="E105" s="161"/>
      <c r="F105" s="148" t="s">
        <v>538</v>
      </c>
      <c r="G105" s="378"/>
      <c r="H105" s="180" t="s">
        <v>835</v>
      </c>
      <c r="I105" s="161" t="str">
        <f t="shared" si="4"/>
        <v>Resin Cotton jar</v>
      </c>
      <c r="J105" s="379"/>
      <c r="K105" s="162" t="s">
        <v>953</v>
      </c>
      <c r="L105" s="378" t="s">
        <v>947</v>
      </c>
      <c r="M105" s="161"/>
      <c r="N105" s="161"/>
      <c r="O105" s="181"/>
      <c r="P105" s="148" t="s">
        <v>644</v>
      </c>
      <c r="Q105" s="189">
        <v>2.4700000000000002</v>
      </c>
      <c r="R105" s="190"/>
      <c r="S105" s="148" t="s">
        <v>108</v>
      </c>
      <c r="T105" s="379"/>
      <c r="U105" s="347"/>
      <c r="V105" s="347"/>
      <c r="W105" s="347"/>
      <c r="X105" s="184">
        <v>11</v>
      </c>
      <c r="Y105" s="184">
        <v>11</v>
      </c>
      <c r="Z105" s="184">
        <v>13.5</v>
      </c>
      <c r="AA105" s="187"/>
      <c r="AB105" s="186">
        <v>1</v>
      </c>
      <c r="AC105" s="161">
        <v>500</v>
      </c>
      <c r="AD105" s="376"/>
      <c r="AE105" s="161"/>
      <c r="AF105" s="376"/>
      <c r="AG105" s="161" t="s">
        <v>554</v>
      </c>
      <c r="AH105" s="148" t="s">
        <v>101</v>
      </c>
      <c r="AI105" s="148" t="s">
        <v>935</v>
      </c>
    </row>
    <row r="106" spans="1:35" s="127" customFormat="1" ht="15" x14ac:dyDescent="0.35">
      <c r="A106" s="148"/>
      <c r="B106" s="379"/>
      <c r="C106" s="161"/>
      <c r="D106" s="378"/>
      <c r="E106" s="161"/>
      <c r="F106" s="148" t="s">
        <v>538</v>
      </c>
      <c r="G106" s="378"/>
      <c r="H106" s="206" t="s">
        <v>843</v>
      </c>
      <c r="I106" s="161" t="str">
        <f t="shared" si="4"/>
        <v>Resin Toilet Brush-盖片1mm</v>
      </c>
      <c r="J106" s="379"/>
      <c r="K106" s="162" t="s">
        <v>954</v>
      </c>
      <c r="L106" s="378" t="s">
        <v>947</v>
      </c>
      <c r="M106" s="161"/>
      <c r="N106" s="161"/>
      <c r="O106" s="181"/>
      <c r="P106" s="148" t="s">
        <v>644</v>
      </c>
      <c r="Q106" s="207">
        <v>3.97</v>
      </c>
      <c r="R106" s="208"/>
      <c r="S106" s="148" t="s">
        <v>108</v>
      </c>
      <c r="T106" s="379"/>
      <c r="U106" s="347"/>
      <c r="V106" s="347"/>
      <c r="W106" s="347"/>
      <c r="X106" s="184">
        <v>11</v>
      </c>
      <c r="Y106" s="184">
        <v>11</v>
      </c>
      <c r="Z106" s="184">
        <v>40</v>
      </c>
      <c r="AA106" s="187"/>
      <c r="AB106" s="186">
        <v>1</v>
      </c>
      <c r="AC106" s="161">
        <v>500</v>
      </c>
      <c r="AD106" s="376"/>
      <c r="AE106" s="161"/>
      <c r="AF106" s="376"/>
      <c r="AG106" s="161" t="s">
        <v>554</v>
      </c>
      <c r="AH106" s="148" t="s">
        <v>101</v>
      </c>
      <c r="AI106" s="148" t="s">
        <v>935</v>
      </c>
    </row>
    <row r="107" spans="1:35" s="127" customFormat="1" x14ac:dyDescent="0.35">
      <c r="A107" s="148"/>
      <c r="B107" s="379"/>
      <c r="C107" s="161"/>
      <c r="D107" s="378"/>
      <c r="E107" s="161"/>
      <c r="F107" s="148" t="s">
        <v>538</v>
      </c>
      <c r="G107" s="378"/>
      <c r="H107" s="161" t="s">
        <v>842</v>
      </c>
      <c r="I107" s="161" t="s">
        <v>727</v>
      </c>
      <c r="J107" s="379"/>
      <c r="K107" s="162" t="s">
        <v>955</v>
      </c>
      <c r="L107" s="378" t="s">
        <v>947</v>
      </c>
      <c r="M107" s="161"/>
      <c r="N107" s="161"/>
      <c r="O107" s="181"/>
      <c r="P107" s="148" t="s">
        <v>644</v>
      </c>
      <c r="Q107" s="189">
        <v>6.35</v>
      </c>
      <c r="R107" s="190"/>
      <c r="S107" s="148" t="s">
        <v>108</v>
      </c>
      <c r="T107" s="379"/>
      <c r="U107" s="347"/>
      <c r="V107" s="347"/>
      <c r="W107" s="347"/>
      <c r="X107" s="184">
        <v>21</v>
      </c>
      <c r="Y107" s="184">
        <v>21</v>
      </c>
      <c r="Z107" s="184">
        <v>27.5</v>
      </c>
      <c r="AA107" s="187"/>
      <c r="AB107" s="186">
        <v>1</v>
      </c>
      <c r="AC107" s="161">
        <v>500</v>
      </c>
      <c r="AD107" s="376"/>
      <c r="AE107" s="161"/>
      <c r="AF107" s="376"/>
      <c r="AG107" s="161" t="s">
        <v>554</v>
      </c>
      <c r="AH107" s="148" t="s">
        <v>101</v>
      </c>
      <c r="AI107" s="148" t="s">
        <v>935</v>
      </c>
    </row>
    <row r="108" spans="1:35" s="158" customFormat="1" x14ac:dyDescent="0.35">
      <c r="R108" s="179"/>
    </row>
    <row r="109" spans="1:35" s="127" customFormat="1" x14ac:dyDescent="0.35">
      <c r="A109" s="161"/>
      <c r="B109" s="377"/>
      <c r="C109" s="161"/>
      <c r="D109" s="378"/>
      <c r="E109" s="161"/>
      <c r="F109" s="161" t="s">
        <v>538</v>
      </c>
      <c r="G109" s="378" t="s">
        <v>956</v>
      </c>
      <c r="H109" s="161" t="s">
        <v>900</v>
      </c>
      <c r="I109" s="161" t="s">
        <v>901</v>
      </c>
      <c r="J109" s="377" t="s">
        <v>957</v>
      </c>
      <c r="K109" s="162" t="s">
        <v>958</v>
      </c>
      <c r="L109" s="378" t="s">
        <v>875</v>
      </c>
      <c r="M109" s="161"/>
      <c r="N109" s="161"/>
      <c r="O109" s="181"/>
      <c r="P109" s="161" t="s">
        <v>644</v>
      </c>
      <c r="Q109" s="189">
        <v>2.38</v>
      </c>
      <c r="R109" s="190"/>
      <c r="S109" s="161" t="s">
        <v>108</v>
      </c>
      <c r="T109" s="379" t="s">
        <v>876</v>
      </c>
      <c r="U109" s="380">
        <v>47</v>
      </c>
      <c r="V109" s="380">
        <v>27.5</v>
      </c>
      <c r="W109" s="380">
        <v>44</v>
      </c>
      <c r="X109" s="184">
        <v>17</v>
      </c>
      <c r="Y109" s="184">
        <v>8.5</v>
      </c>
      <c r="Z109" s="184">
        <v>20.5</v>
      </c>
      <c r="AA109" s="187"/>
      <c r="AB109" s="186">
        <v>2</v>
      </c>
      <c r="AC109" s="161">
        <v>1000</v>
      </c>
      <c r="AD109" s="383">
        <f t="shared" ref="AD109" si="5">IF(U109="","",U109*V109*W109/1000000/AB109*AC109)</f>
        <v>28.44</v>
      </c>
      <c r="AE109" s="161"/>
      <c r="AF109" s="376"/>
      <c r="AG109" s="161" t="s">
        <v>554</v>
      </c>
      <c r="AH109" s="161" t="s">
        <v>101</v>
      </c>
      <c r="AI109" s="161" t="s">
        <v>877</v>
      </c>
    </row>
    <row r="110" spans="1:35" s="127" customFormat="1" x14ac:dyDescent="0.35">
      <c r="A110" s="161"/>
      <c r="B110" s="377"/>
      <c r="C110" s="161"/>
      <c r="D110" s="378"/>
      <c r="E110" s="161"/>
      <c r="F110" s="161" t="s">
        <v>538</v>
      </c>
      <c r="G110" s="378"/>
      <c r="H110" s="161" t="s">
        <v>832</v>
      </c>
      <c r="I110" s="161" t="s">
        <v>723</v>
      </c>
      <c r="J110" s="377"/>
      <c r="K110" s="162" t="s">
        <v>728</v>
      </c>
      <c r="L110" s="378"/>
      <c r="M110" s="161"/>
      <c r="N110" s="161"/>
      <c r="O110" s="181"/>
      <c r="P110" s="161" t="s">
        <v>644</v>
      </c>
      <c r="Q110" s="189">
        <v>1.48</v>
      </c>
      <c r="R110" s="190"/>
      <c r="S110" s="161" t="s">
        <v>108</v>
      </c>
      <c r="T110" s="379"/>
      <c r="U110" s="380"/>
      <c r="V110" s="380"/>
      <c r="W110" s="380"/>
      <c r="X110" s="184">
        <v>12</v>
      </c>
      <c r="Y110" s="184">
        <v>7</v>
      </c>
      <c r="Z110" s="184">
        <v>12.5</v>
      </c>
      <c r="AA110" s="187"/>
      <c r="AB110" s="186">
        <v>1</v>
      </c>
      <c r="AC110" s="161">
        <v>500</v>
      </c>
      <c r="AD110" s="383"/>
      <c r="AE110" s="161"/>
      <c r="AF110" s="376"/>
      <c r="AG110" s="161" t="s">
        <v>554</v>
      </c>
      <c r="AH110" s="161" t="s">
        <v>101</v>
      </c>
      <c r="AI110" s="161" t="s">
        <v>877</v>
      </c>
    </row>
    <row r="111" spans="1:35" s="127" customFormat="1" x14ac:dyDescent="0.35">
      <c r="A111" s="161"/>
      <c r="B111" s="377"/>
      <c r="C111" s="161"/>
      <c r="D111" s="378"/>
      <c r="E111" s="161"/>
      <c r="F111" s="161" t="s">
        <v>538</v>
      </c>
      <c r="G111" s="378"/>
      <c r="H111" s="161" t="s">
        <v>833</v>
      </c>
      <c r="I111" s="161" t="s">
        <v>724</v>
      </c>
      <c r="J111" s="377"/>
      <c r="K111" s="162" t="s">
        <v>959</v>
      </c>
      <c r="L111" s="378"/>
      <c r="M111" s="161"/>
      <c r="N111" s="161"/>
      <c r="O111" s="181"/>
      <c r="P111" s="161" t="s">
        <v>644</v>
      </c>
      <c r="Q111" s="189">
        <v>1.35</v>
      </c>
      <c r="R111" s="190"/>
      <c r="S111" s="161" t="s">
        <v>108</v>
      </c>
      <c r="T111" s="379"/>
      <c r="U111" s="380"/>
      <c r="V111" s="380"/>
      <c r="W111" s="380"/>
      <c r="X111" s="184">
        <v>8.5</v>
      </c>
      <c r="Y111" s="184">
        <v>8.5</v>
      </c>
      <c r="Z111" s="184">
        <v>12.5</v>
      </c>
      <c r="AA111" s="187"/>
      <c r="AB111" s="186">
        <v>1</v>
      </c>
      <c r="AC111" s="161">
        <v>500</v>
      </c>
      <c r="AD111" s="383"/>
      <c r="AE111" s="161"/>
      <c r="AF111" s="376"/>
      <c r="AG111" s="161" t="s">
        <v>554</v>
      </c>
      <c r="AH111" s="161" t="s">
        <v>101</v>
      </c>
      <c r="AI111" s="161" t="s">
        <v>877</v>
      </c>
    </row>
    <row r="112" spans="1:35" s="127" customFormat="1" x14ac:dyDescent="0.35">
      <c r="A112" s="161"/>
      <c r="B112" s="377"/>
      <c r="C112" s="161"/>
      <c r="D112" s="378"/>
      <c r="E112" s="161"/>
      <c r="F112" s="161" t="s">
        <v>538</v>
      </c>
      <c r="G112" s="378"/>
      <c r="H112" s="161" t="s">
        <v>834</v>
      </c>
      <c r="I112" s="161" t="s">
        <v>725</v>
      </c>
      <c r="J112" s="377"/>
      <c r="K112" s="162" t="s">
        <v>730</v>
      </c>
      <c r="L112" s="378"/>
      <c r="M112" s="161"/>
      <c r="N112" s="161"/>
      <c r="O112" s="181"/>
      <c r="P112" s="161" t="s">
        <v>644</v>
      </c>
      <c r="Q112" s="189">
        <v>1.35</v>
      </c>
      <c r="R112" s="190"/>
      <c r="S112" s="161" t="s">
        <v>108</v>
      </c>
      <c r="T112" s="379"/>
      <c r="U112" s="380"/>
      <c r="V112" s="380"/>
      <c r="W112" s="380"/>
      <c r="X112" s="184">
        <v>15</v>
      </c>
      <c r="Y112" s="184">
        <v>12</v>
      </c>
      <c r="Z112" s="184">
        <v>11.5</v>
      </c>
      <c r="AA112" s="187"/>
      <c r="AB112" s="186">
        <v>1</v>
      </c>
      <c r="AC112" s="161">
        <v>500</v>
      </c>
      <c r="AD112" s="383"/>
      <c r="AE112" s="161"/>
      <c r="AF112" s="376"/>
      <c r="AG112" s="161" t="s">
        <v>554</v>
      </c>
      <c r="AH112" s="161" t="s">
        <v>101</v>
      </c>
      <c r="AI112" s="161" t="s">
        <v>877</v>
      </c>
    </row>
    <row r="113" spans="1:35" s="127" customFormat="1" x14ac:dyDescent="0.35">
      <c r="A113" s="161"/>
      <c r="B113" s="377"/>
      <c r="C113" s="161"/>
      <c r="D113" s="378"/>
      <c r="E113" s="161"/>
      <c r="F113" s="161" t="s">
        <v>538</v>
      </c>
      <c r="G113" s="378"/>
      <c r="H113" s="161" t="s">
        <v>837</v>
      </c>
      <c r="I113" s="161" t="s">
        <v>726</v>
      </c>
      <c r="J113" s="377"/>
      <c r="K113" s="162" t="s">
        <v>960</v>
      </c>
      <c r="L113" s="378"/>
      <c r="M113" s="161"/>
      <c r="N113" s="161"/>
      <c r="O113" s="181"/>
      <c r="P113" s="161" t="s">
        <v>644</v>
      </c>
      <c r="Q113" s="189">
        <v>2.4500000000000002</v>
      </c>
      <c r="R113" s="190"/>
      <c r="S113" s="161" t="s">
        <v>108</v>
      </c>
      <c r="T113" s="379"/>
      <c r="U113" s="380"/>
      <c r="V113" s="380"/>
      <c r="W113" s="380"/>
      <c r="X113" s="184">
        <v>27</v>
      </c>
      <c r="Y113" s="184">
        <v>14</v>
      </c>
      <c r="Z113" s="184">
        <v>4</v>
      </c>
      <c r="AA113" s="187"/>
      <c r="AB113" s="186">
        <v>1</v>
      </c>
      <c r="AC113" s="161">
        <v>500</v>
      </c>
      <c r="AD113" s="383"/>
      <c r="AE113" s="161"/>
      <c r="AF113" s="376"/>
      <c r="AG113" s="161" t="s">
        <v>554</v>
      </c>
      <c r="AH113" s="161" t="s">
        <v>101</v>
      </c>
      <c r="AI113" s="161" t="s">
        <v>877</v>
      </c>
    </row>
    <row r="114" spans="1:35" s="127" customFormat="1" x14ac:dyDescent="0.35">
      <c r="A114" s="161"/>
      <c r="B114" s="377"/>
      <c r="C114" s="161"/>
      <c r="D114" s="378"/>
      <c r="E114" s="161"/>
      <c r="F114" s="161" t="s">
        <v>538</v>
      </c>
      <c r="G114" s="378"/>
      <c r="H114" s="198" t="s">
        <v>910</v>
      </c>
      <c r="I114" s="198" t="s">
        <v>890</v>
      </c>
      <c r="J114" s="377"/>
      <c r="K114" s="162" t="s">
        <v>891</v>
      </c>
      <c r="L114" s="378"/>
      <c r="M114" s="161"/>
      <c r="N114" s="161"/>
      <c r="O114" s="181"/>
      <c r="P114" s="161" t="s">
        <v>644</v>
      </c>
      <c r="Q114" s="189">
        <v>3.71</v>
      </c>
      <c r="R114" s="190"/>
      <c r="S114" s="161" t="s">
        <v>108</v>
      </c>
      <c r="T114" s="379"/>
      <c r="U114" s="380"/>
      <c r="V114" s="380"/>
      <c r="W114" s="380"/>
      <c r="X114" s="184">
        <v>20.5</v>
      </c>
      <c r="Y114" s="184">
        <v>20.5</v>
      </c>
      <c r="Z114" s="184">
        <v>27.5</v>
      </c>
      <c r="AA114" s="187"/>
      <c r="AB114" s="186">
        <v>1</v>
      </c>
      <c r="AC114" s="161">
        <v>500</v>
      </c>
      <c r="AD114" s="383"/>
      <c r="AE114" s="161"/>
      <c r="AF114" s="376"/>
      <c r="AG114" s="161" t="s">
        <v>554</v>
      </c>
      <c r="AH114" s="161" t="s">
        <v>101</v>
      </c>
      <c r="AI114" s="161" t="s">
        <v>877</v>
      </c>
    </row>
    <row r="115" spans="1:35" s="127" customFormat="1" x14ac:dyDescent="0.35">
      <c r="A115" s="161"/>
      <c r="B115" s="377"/>
      <c r="C115" s="161"/>
      <c r="D115" s="378"/>
      <c r="E115" s="161"/>
      <c r="F115" s="161" t="s">
        <v>538</v>
      </c>
      <c r="G115" s="378"/>
      <c r="H115" s="161" t="s">
        <v>961</v>
      </c>
      <c r="I115" s="161" t="s">
        <v>962</v>
      </c>
      <c r="J115" s="377"/>
      <c r="K115" s="162" t="s">
        <v>963</v>
      </c>
      <c r="L115" s="378"/>
      <c r="M115" s="161"/>
      <c r="N115" s="161"/>
      <c r="O115" s="181"/>
      <c r="P115" s="161" t="s">
        <v>644</v>
      </c>
      <c r="Q115" s="189">
        <v>3.6</v>
      </c>
      <c r="R115" s="190"/>
      <c r="S115" s="161" t="s">
        <v>108</v>
      </c>
      <c r="T115" s="379"/>
      <c r="U115" s="380"/>
      <c r="V115" s="380"/>
      <c r="W115" s="380"/>
      <c r="X115" s="184">
        <v>12</v>
      </c>
      <c r="Y115" s="184">
        <v>12</v>
      </c>
      <c r="Z115" s="184">
        <v>43</v>
      </c>
      <c r="AA115" s="187"/>
      <c r="AB115" s="186">
        <v>1</v>
      </c>
      <c r="AC115" s="161">
        <v>500</v>
      </c>
      <c r="AD115" s="383"/>
      <c r="AE115" s="161"/>
      <c r="AF115" s="376"/>
      <c r="AG115" s="161" t="s">
        <v>554</v>
      </c>
      <c r="AH115" s="161" t="s">
        <v>101</v>
      </c>
      <c r="AI115" s="161" t="s">
        <v>877</v>
      </c>
    </row>
    <row r="116" spans="1:35" s="127" customFormat="1" x14ac:dyDescent="0.35">
      <c r="A116" s="161"/>
      <c r="B116" s="377"/>
      <c r="C116" s="161"/>
      <c r="D116" s="378"/>
      <c r="E116" s="161"/>
      <c r="F116" s="161" t="s">
        <v>538</v>
      </c>
      <c r="G116" s="378"/>
      <c r="H116" s="161" t="s">
        <v>840</v>
      </c>
      <c r="I116" s="161" t="s">
        <v>866</v>
      </c>
      <c r="J116" s="377"/>
      <c r="K116" s="162" t="s">
        <v>964</v>
      </c>
      <c r="L116" s="378"/>
      <c r="M116" s="161"/>
      <c r="N116" s="161"/>
      <c r="O116" s="181"/>
      <c r="P116" s="161" t="s">
        <v>644</v>
      </c>
      <c r="Q116" s="189">
        <v>3.94</v>
      </c>
      <c r="R116" s="190"/>
      <c r="S116" s="161" t="s">
        <v>108</v>
      </c>
      <c r="T116" s="379"/>
      <c r="U116" s="380"/>
      <c r="V116" s="380"/>
      <c r="W116" s="380"/>
      <c r="X116" s="184">
        <v>21</v>
      </c>
      <c r="Y116" s="184">
        <v>21</v>
      </c>
      <c r="Z116" s="184">
        <v>22</v>
      </c>
      <c r="AA116" s="187"/>
      <c r="AB116" s="186">
        <v>1</v>
      </c>
      <c r="AC116" s="161">
        <v>500</v>
      </c>
      <c r="AD116" s="383"/>
      <c r="AE116" s="161"/>
      <c r="AF116" s="376"/>
      <c r="AG116" s="161" t="s">
        <v>554</v>
      </c>
      <c r="AH116" s="161" t="s">
        <v>101</v>
      </c>
      <c r="AI116" s="161" t="s">
        <v>877</v>
      </c>
    </row>
    <row r="117" spans="1:35" s="127" customFormat="1" x14ac:dyDescent="0.35">
      <c r="A117" s="161"/>
      <c r="B117" s="377"/>
      <c r="C117" s="161"/>
      <c r="D117" s="378"/>
      <c r="E117" s="161"/>
      <c r="F117" s="161" t="s">
        <v>538</v>
      </c>
      <c r="G117" s="378"/>
      <c r="H117" s="161" t="s">
        <v>842</v>
      </c>
      <c r="I117" s="161" t="s">
        <v>727</v>
      </c>
      <c r="J117" s="377"/>
      <c r="K117" s="162" t="s">
        <v>911</v>
      </c>
      <c r="L117" s="378"/>
      <c r="M117" s="161"/>
      <c r="N117" s="161"/>
      <c r="O117" s="181"/>
      <c r="P117" s="161" t="s">
        <v>644</v>
      </c>
      <c r="Q117" s="189">
        <v>6.1</v>
      </c>
      <c r="R117" s="190"/>
      <c r="S117" s="161" t="s">
        <v>108</v>
      </c>
      <c r="T117" s="379"/>
      <c r="U117" s="380"/>
      <c r="V117" s="380"/>
      <c r="W117" s="380"/>
      <c r="X117" s="184">
        <v>25</v>
      </c>
      <c r="Y117" s="184">
        <v>25</v>
      </c>
      <c r="Z117" s="184">
        <v>30</v>
      </c>
      <c r="AA117" s="187"/>
      <c r="AB117" s="186">
        <v>1</v>
      </c>
      <c r="AC117" s="161">
        <v>500</v>
      </c>
      <c r="AD117" s="383"/>
      <c r="AE117" s="161"/>
      <c r="AF117" s="376"/>
      <c r="AG117" s="161" t="s">
        <v>554</v>
      </c>
      <c r="AH117" s="161" t="s">
        <v>101</v>
      </c>
      <c r="AI117" s="161" t="s">
        <v>877</v>
      </c>
    </row>
    <row r="118" spans="1:35" x14ac:dyDescent="0.35">
      <c r="A118" s="161"/>
      <c r="B118" s="377"/>
      <c r="C118" s="148"/>
      <c r="D118" s="378"/>
      <c r="E118" s="148"/>
      <c r="F118" s="161" t="s">
        <v>538</v>
      </c>
      <c r="G118" s="378"/>
      <c r="H118" s="161" t="s">
        <v>896</v>
      </c>
      <c r="I118" s="148" t="s">
        <v>897</v>
      </c>
      <c r="J118" s="377"/>
      <c r="K118" s="148" t="s">
        <v>898</v>
      </c>
      <c r="L118" s="378"/>
      <c r="M118" s="148"/>
      <c r="N118" s="148"/>
      <c r="O118" s="148"/>
      <c r="P118" s="161" t="s">
        <v>644</v>
      </c>
      <c r="Q118" s="215">
        <v>4.78</v>
      </c>
      <c r="R118" s="216"/>
      <c r="S118" s="161" t="s">
        <v>108</v>
      </c>
      <c r="T118" s="379"/>
      <c r="U118" s="380"/>
      <c r="V118" s="380"/>
      <c r="W118" s="380"/>
      <c r="X118" s="184">
        <v>15</v>
      </c>
      <c r="Y118" s="184">
        <v>15</v>
      </c>
      <c r="Z118" s="184">
        <v>30</v>
      </c>
      <c r="AA118" s="187"/>
      <c r="AB118" s="186">
        <v>1</v>
      </c>
      <c r="AC118" s="161">
        <v>500</v>
      </c>
      <c r="AD118" s="383"/>
      <c r="AE118" s="161"/>
      <c r="AF118" s="376"/>
      <c r="AG118" s="161" t="s">
        <v>554</v>
      </c>
      <c r="AH118" s="161" t="s">
        <v>101</v>
      </c>
      <c r="AI118" s="161" t="s">
        <v>877</v>
      </c>
    </row>
    <row r="119" spans="1:35" s="158" customFormat="1" x14ac:dyDescent="0.35">
      <c r="R119" s="179"/>
    </row>
    <row r="120" spans="1:35" ht="29" x14ac:dyDescent="0.35">
      <c r="A120" s="148"/>
      <c r="B120" s="379"/>
      <c r="C120" s="148"/>
      <c r="D120" s="379" t="s">
        <v>496</v>
      </c>
      <c r="E120" s="148"/>
      <c r="F120" s="161" t="s">
        <v>538</v>
      </c>
      <c r="G120" s="362" t="s">
        <v>302</v>
      </c>
      <c r="H120" s="217" t="s">
        <v>965</v>
      </c>
      <c r="I120" s="217" t="s">
        <v>965</v>
      </c>
      <c r="J120" s="362" t="s">
        <v>966</v>
      </c>
      <c r="K120" s="218" t="s">
        <v>967</v>
      </c>
      <c r="L120" s="366" t="s">
        <v>968</v>
      </c>
      <c r="M120" s="146"/>
      <c r="N120" s="146"/>
      <c r="O120" s="146"/>
      <c r="P120" s="147" t="s">
        <v>644</v>
      </c>
      <c r="Q120" s="219">
        <v>2.5</v>
      </c>
      <c r="R120" s="220"/>
      <c r="S120" s="147" t="s">
        <v>108</v>
      </c>
      <c r="T120" s="382" t="s">
        <v>969</v>
      </c>
      <c r="U120" s="380">
        <v>44.5</v>
      </c>
      <c r="V120" s="380">
        <v>30</v>
      </c>
      <c r="W120" s="380">
        <v>50.5</v>
      </c>
      <c r="X120" s="185">
        <v>17.5</v>
      </c>
      <c r="Y120" s="185">
        <v>9</v>
      </c>
      <c r="Z120" s="185">
        <v>21</v>
      </c>
      <c r="AA120" s="167"/>
      <c r="AB120" s="186">
        <v>2</v>
      </c>
      <c r="AC120" s="161">
        <v>1000</v>
      </c>
      <c r="AD120" s="383">
        <f>IF(U120="","",U120*V120*W120/1000000/AB120*AC120)</f>
        <v>33.71</v>
      </c>
      <c r="AE120" s="161"/>
      <c r="AF120" s="376" t="s">
        <v>970</v>
      </c>
      <c r="AG120" s="161" t="s">
        <v>554</v>
      </c>
      <c r="AH120" s="161" t="s">
        <v>101</v>
      </c>
      <c r="AI120" s="161" t="s">
        <v>831</v>
      </c>
    </row>
    <row r="121" spans="1:35" ht="15.5" x14ac:dyDescent="0.35">
      <c r="A121" s="148"/>
      <c r="B121" s="379"/>
      <c r="C121" s="148"/>
      <c r="D121" s="379" t="s">
        <v>496</v>
      </c>
      <c r="E121" s="148"/>
      <c r="F121" s="161" t="s">
        <v>538</v>
      </c>
      <c r="G121" s="369"/>
      <c r="H121" s="217" t="s">
        <v>832</v>
      </c>
      <c r="I121" s="217" t="s">
        <v>832</v>
      </c>
      <c r="J121" s="367"/>
      <c r="K121" s="218" t="s">
        <v>879</v>
      </c>
      <c r="L121" s="367"/>
      <c r="M121" s="146"/>
      <c r="N121" s="146"/>
      <c r="O121" s="146"/>
      <c r="P121" s="147" t="s">
        <v>644</v>
      </c>
      <c r="Q121" s="219">
        <v>1.5</v>
      </c>
      <c r="R121" s="220"/>
      <c r="S121" s="147" t="s">
        <v>108</v>
      </c>
      <c r="T121" s="382"/>
      <c r="U121" s="380"/>
      <c r="V121" s="380"/>
      <c r="W121" s="380"/>
      <c r="X121" s="188">
        <v>12.5</v>
      </c>
      <c r="Y121" s="188">
        <v>7.5</v>
      </c>
      <c r="Z121" s="188">
        <v>13</v>
      </c>
      <c r="AA121" s="167"/>
      <c r="AB121" s="186">
        <v>1</v>
      </c>
      <c r="AC121" s="161">
        <v>500</v>
      </c>
      <c r="AD121" s="383"/>
      <c r="AE121" s="161"/>
      <c r="AF121" s="376"/>
      <c r="AG121" s="161" t="s">
        <v>554</v>
      </c>
      <c r="AH121" s="161" t="s">
        <v>101</v>
      </c>
      <c r="AI121" s="161" t="s">
        <v>831</v>
      </c>
    </row>
    <row r="122" spans="1:35" ht="15.5" x14ac:dyDescent="0.35">
      <c r="A122" s="148"/>
      <c r="B122" s="379"/>
      <c r="C122" s="148"/>
      <c r="D122" s="379" t="s">
        <v>496</v>
      </c>
      <c r="E122" s="148"/>
      <c r="F122" s="161" t="s">
        <v>538</v>
      </c>
      <c r="G122" s="369"/>
      <c r="H122" s="217" t="s">
        <v>833</v>
      </c>
      <c r="I122" s="217" t="s">
        <v>833</v>
      </c>
      <c r="J122" s="367"/>
      <c r="K122" s="218" t="s">
        <v>971</v>
      </c>
      <c r="L122" s="367"/>
      <c r="M122" s="146"/>
      <c r="N122" s="146"/>
      <c r="O122" s="146"/>
      <c r="P122" s="147" t="s">
        <v>644</v>
      </c>
      <c r="Q122" s="219">
        <v>1.4</v>
      </c>
      <c r="R122" s="220"/>
      <c r="S122" s="147" t="s">
        <v>108</v>
      </c>
      <c r="T122" s="382"/>
      <c r="U122" s="380"/>
      <c r="V122" s="380"/>
      <c r="W122" s="380"/>
      <c r="X122" s="188">
        <v>9</v>
      </c>
      <c r="Y122" s="188">
        <v>9</v>
      </c>
      <c r="Z122" s="188">
        <v>13</v>
      </c>
      <c r="AA122" s="167"/>
      <c r="AB122" s="186">
        <v>1</v>
      </c>
      <c r="AC122" s="161">
        <v>500</v>
      </c>
      <c r="AD122" s="383"/>
      <c r="AE122" s="161"/>
      <c r="AF122" s="376"/>
      <c r="AG122" s="161" t="s">
        <v>554</v>
      </c>
      <c r="AH122" s="161" t="s">
        <v>101</v>
      </c>
      <c r="AI122" s="161" t="s">
        <v>831</v>
      </c>
    </row>
    <row r="123" spans="1:35" ht="15.5" x14ac:dyDescent="0.35">
      <c r="A123" s="148"/>
      <c r="B123" s="379"/>
      <c r="C123" s="148"/>
      <c r="D123" s="379" t="s">
        <v>496</v>
      </c>
      <c r="E123" s="148"/>
      <c r="F123" s="161" t="s">
        <v>538</v>
      </c>
      <c r="G123" s="369"/>
      <c r="H123" s="217" t="s">
        <v>834</v>
      </c>
      <c r="I123" s="217" t="s">
        <v>834</v>
      </c>
      <c r="J123" s="367"/>
      <c r="K123" s="218" t="s">
        <v>883</v>
      </c>
      <c r="L123" s="367"/>
      <c r="M123" s="146"/>
      <c r="N123" s="146"/>
      <c r="O123" s="146"/>
      <c r="P123" s="147" t="s">
        <v>644</v>
      </c>
      <c r="Q123" s="219">
        <v>1.4</v>
      </c>
      <c r="R123" s="220"/>
      <c r="S123" s="147" t="s">
        <v>108</v>
      </c>
      <c r="T123" s="382"/>
      <c r="U123" s="380"/>
      <c r="V123" s="380"/>
      <c r="W123" s="380"/>
      <c r="X123" s="188">
        <v>15.5</v>
      </c>
      <c r="Y123" s="188">
        <v>4</v>
      </c>
      <c r="Z123" s="188">
        <v>11.5</v>
      </c>
      <c r="AA123" s="167"/>
      <c r="AB123" s="186">
        <v>1</v>
      </c>
      <c r="AC123" s="161">
        <v>500</v>
      </c>
      <c r="AD123" s="383"/>
      <c r="AE123" s="161"/>
      <c r="AF123" s="376"/>
      <c r="AG123" s="161" t="s">
        <v>554</v>
      </c>
      <c r="AH123" s="161" t="s">
        <v>101</v>
      </c>
      <c r="AI123" s="161" t="s">
        <v>831</v>
      </c>
    </row>
    <row r="124" spans="1:35" ht="15.5" x14ac:dyDescent="0.35">
      <c r="A124" s="148"/>
      <c r="B124" s="379"/>
      <c r="C124" s="148"/>
      <c r="D124" s="379" t="s">
        <v>496</v>
      </c>
      <c r="E124" s="148"/>
      <c r="F124" s="161" t="s">
        <v>538</v>
      </c>
      <c r="G124" s="369"/>
      <c r="H124" s="217" t="s">
        <v>837</v>
      </c>
      <c r="I124" s="217" t="s">
        <v>837</v>
      </c>
      <c r="J124" s="367"/>
      <c r="K124" s="218" t="s">
        <v>972</v>
      </c>
      <c r="L124" s="367"/>
      <c r="M124" s="146"/>
      <c r="N124" s="146"/>
      <c r="O124" s="146"/>
      <c r="P124" s="147" t="s">
        <v>644</v>
      </c>
      <c r="Q124" s="221">
        <v>2.8</v>
      </c>
      <c r="R124" s="222"/>
      <c r="S124" s="147" t="s">
        <v>108</v>
      </c>
      <c r="T124" s="382"/>
      <c r="U124" s="380"/>
      <c r="V124" s="380"/>
      <c r="W124" s="380"/>
      <c r="X124" s="185">
        <v>27.5</v>
      </c>
      <c r="Y124" s="185">
        <v>4.5</v>
      </c>
      <c r="Z124" s="185">
        <v>15.5</v>
      </c>
      <c r="AA124" s="167"/>
      <c r="AB124" s="186">
        <v>1</v>
      </c>
      <c r="AC124" s="161">
        <v>500</v>
      </c>
      <c r="AD124" s="383"/>
      <c r="AE124" s="161"/>
      <c r="AF124" s="376"/>
      <c r="AG124" s="161" t="s">
        <v>554</v>
      </c>
      <c r="AH124" s="161" t="s">
        <v>101</v>
      </c>
      <c r="AI124" s="161" t="s">
        <v>831</v>
      </c>
    </row>
    <row r="125" spans="1:35" ht="15.5" x14ac:dyDescent="0.35">
      <c r="A125" s="148"/>
      <c r="B125" s="379"/>
      <c r="C125" s="148"/>
      <c r="D125" s="379" t="s">
        <v>496</v>
      </c>
      <c r="E125" s="148"/>
      <c r="F125" s="161" t="s">
        <v>538</v>
      </c>
      <c r="G125" s="369"/>
      <c r="H125" s="217" t="s">
        <v>840</v>
      </c>
      <c r="I125" s="217" t="s">
        <v>840</v>
      </c>
      <c r="J125" s="367"/>
      <c r="K125" s="146" t="s">
        <v>894</v>
      </c>
      <c r="L125" s="367"/>
      <c r="M125" s="146"/>
      <c r="N125" s="146"/>
      <c r="O125" s="146"/>
      <c r="P125" s="147" t="s">
        <v>644</v>
      </c>
      <c r="Q125" s="219">
        <v>3.85</v>
      </c>
      <c r="R125" s="220"/>
      <c r="S125" s="147" t="s">
        <v>108</v>
      </c>
      <c r="T125" s="382"/>
      <c r="U125" s="380"/>
      <c r="V125" s="380"/>
      <c r="W125" s="380"/>
      <c r="X125" s="192">
        <v>17</v>
      </c>
      <c r="Y125" s="192">
        <v>17</v>
      </c>
      <c r="Z125" s="192">
        <v>16.5</v>
      </c>
      <c r="AA125" s="167"/>
      <c r="AB125" s="186">
        <v>1</v>
      </c>
      <c r="AC125" s="161">
        <v>500</v>
      </c>
      <c r="AD125" s="383"/>
      <c r="AE125" s="161"/>
      <c r="AF125" s="376"/>
      <c r="AG125" s="161" t="s">
        <v>554</v>
      </c>
      <c r="AH125" s="161" t="s">
        <v>101</v>
      </c>
      <c r="AI125" s="161" t="s">
        <v>831</v>
      </c>
    </row>
    <row r="126" spans="1:35" ht="15.5" x14ac:dyDescent="0.35">
      <c r="A126" s="148"/>
      <c r="B126" s="379"/>
      <c r="C126" s="148"/>
      <c r="D126" s="379" t="s">
        <v>496</v>
      </c>
      <c r="E126" s="148"/>
      <c r="F126" s="161" t="s">
        <v>538</v>
      </c>
      <c r="G126" s="369"/>
      <c r="H126" s="217" t="s">
        <v>842</v>
      </c>
      <c r="I126" s="217" t="s">
        <v>842</v>
      </c>
      <c r="J126" s="367"/>
      <c r="K126" s="146" t="s">
        <v>732</v>
      </c>
      <c r="L126" s="367"/>
      <c r="M126" s="146"/>
      <c r="N126" s="146"/>
      <c r="O126" s="146"/>
      <c r="P126" s="147" t="s">
        <v>644</v>
      </c>
      <c r="Q126" s="219">
        <v>6.5</v>
      </c>
      <c r="R126" s="220"/>
      <c r="S126" s="147" t="s">
        <v>108</v>
      </c>
      <c r="T126" s="382"/>
      <c r="U126" s="380"/>
      <c r="V126" s="380"/>
      <c r="W126" s="380"/>
      <c r="X126" s="192">
        <v>21.5</v>
      </c>
      <c r="Y126" s="192">
        <v>21.5</v>
      </c>
      <c r="Z126" s="192">
        <v>27</v>
      </c>
      <c r="AA126" s="167"/>
      <c r="AB126" s="186">
        <v>1</v>
      </c>
      <c r="AC126" s="161">
        <v>500</v>
      </c>
      <c r="AD126" s="383"/>
      <c r="AE126" s="161"/>
      <c r="AF126" s="376"/>
      <c r="AG126" s="161" t="s">
        <v>554</v>
      </c>
      <c r="AH126" s="161" t="s">
        <v>101</v>
      </c>
      <c r="AI126" s="161" t="s">
        <v>831</v>
      </c>
    </row>
    <row r="127" spans="1:35" ht="15.5" x14ac:dyDescent="0.35">
      <c r="A127" s="148"/>
      <c r="B127" s="379"/>
      <c r="C127" s="148"/>
      <c r="D127" s="379" t="s">
        <v>496</v>
      </c>
      <c r="E127" s="148"/>
      <c r="F127" s="161" t="s">
        <v>538</v>
      </c>
      <c r="G127" s="369"/>
      <c r="H127" s="217" t="s">
        <v>844</v>
      </c>
      <c r="I127" s="217" t="s">
        <v>844</v>
      </c>
      <c r="J127" s="367"/>
      <c r="K127" s="146" t="s">
        <v>973</v>
      </c>
      <c r="L127" s="367"/>
      <c r="M127" s="146"/>
      <c r="N127" s="146"/>
      <c r="O127" s="146"/>
      <c r="P127" s="147" t="s">
        <v>644</v>
      </c>
      <c r="Q127" s="219">
        <v>3.88</v>
      </c>
      <c r="R127" s="220"/>
      <c r="S127" s="147" t="s">
        <v>108</v>
      </c>
      <c r="T127" s="382"/>
      <c r="U127" s="380"/>
      <c r="V127" s="380"/>
      <c r="W127" s="380"/>
      <c r="X127" s="192">
        <v>12.5</v>
      </c>
      <c r="Y127" s="192">
        <v>12.5</v>
      </c>
      <c r="Z127" s="192">
        <v>38.5</v>
      </c>
      <c r="AA127" s="167"/>
      <c r="AB127" s="186">
        <v>1</v>
      </c>
      <c r="AC127" s="161">
        <v>500</v>
      </c>
      <c r="AD127" s="383"/>
      <c r="AE127" s="161"/>
      <c r="AF127" s="376"/>
      <c r="AG127" s="161" t="s">
        <v>554</v>
      </c>
      <c r="AH127" s="161" t="s">
        <v>101</v>
      </c>
      <c r="AI127" s="161" t="s">
        <v>831</v>
      </c>
    </row>
    <row r="128" spans="1:35" ht="15.5" x14ac:dyDescent="0.35">
      <c r="A128" s="148"/>
      <c r="B128" s="379"/>
      <c r="C128" s="148"/>
      <c r="D128" s="379" t="s">
        <v>496</v>
      </c>
      <c r="E128" s="148"/>
      <c r="F128" s="161" t="s">
        <v>538</v>
      </c>
      <c r="G128" s="369"/>
      <c r="H128" s="217" t="s">
        <v>974</v>
      </c>
      <c r="I128" s="217" t="s">
        <v>974</v>
      </c>
      <c r="J128" s="367"/>
      <c r="K128" s="146" t="s">
        <v>888</v>
      </c>
      <c r="L128" s="367"/>
      <c r="M128" s="146"/>
      <c r="N128" s="146"/>
      <c r="O128" s="146"/>
      <c r="P128" s="147" t="s">
        <v>644</v>
      </c>
      <c r="Q128" s="223">
        <v>4.0999999999999996</v>
      </c>
      <c r="R128" s="224"/>
      <c r="S128" s="147" t="s">
        <v>108</v>
      </c>
      <c r="T128" s="382"/>
      <c r="U128" s="380"/>
      <c r="V128" s="380"/>
      <c r="W128" s="380"/>
      <c r="X128" s="380">
        <v>37</v>
      </c>
      <c r="Y128" s="380">
        <v>25</v>
      </c>
      <c r="Z128" s="380">
        <v>21</v>
      </c>
      <c r="AA128" s="167"/>
      <c r="AB128" s="186">
        <v>1</v>
      </c>
      <c r="AC128" s="161">
        <v>500</v>
      </c>
      <c r="AD128" s="383"/>
      <c r="AE128" s="161"/>
      <c r="AF128" s="376"/>
      <c r="AG128" s="161" t="s">
        <v>554</v>
      </c>
      <c r="AH128" s="161" t="s">
        <v>101</v>
      </c>
      <c r="AI128" s="161" t="s">
        <v>831</v>
      </c>
    </row>
    <row r="129" spans="1:35" ht="15.5" x14ac:dyDescent="0.35">
      <c r="A129" s="148"/>
      <c r="B129" s="379"/>
      <c r="C129" s="148"/>
      <c r="D129" s="379" t="s">
        <v>496</v>
      </c>
      <c r="E129" s="148"/>
      <c r="F129" s="161" t="s">
        <v>538</v>
      </c>
      <c r="G129" s="363"/>
      <c r="H129" s="217" t="s">
        <v>896</v>
      </c>
      <c r="I129" s="217" t="s">
        <v>896</v>
      </c>
      <c r="J129" s="368"/>
      <c r="K129" s="146" t="s">
        <v>975</v>
      </c>
      <c r="L129" s="368"/>
      <c r="M129" s="146"/>
      <c r="N129" s="146"/>
      <c r="O129" s="146"/>
      <c r="P129" s="147" t="s">
        <v>644</v>
      </c>
      <c r="Q129" s="223">
        <v>4.45</v>
      </c>
      <c r="R129" s="224"/>
      <c r="S129" s="147" t="s">
        <v>108</v>
      </c>
      <c r="T129" s="382"/>
      <c r="U129" s="380"/>
      <c r="V129" s="380"/>
      <c r="W129" s="380"/>
      <c r="X129" s="380"/>
      <c r="Y129" s="380"/>
      <c r="Z129" s="380"/>
      <c r="AA129" s="167"/>
      <c r="AB129" s="186">
        <v>1</v>
      </c>
      <c r="AC129" s="161">
        <v>500</v>
      </c>
      <c r="AD129" s="383"/>
      <c r="AE129" s="161"/>
      <c r="AF129" s="376"/>
      <c r="AG129" s="161" t="s">
        <v>554</v>
      </c>
      <c r="AH129" s="161" t="s">
        <v>101</v>
      </c>
      <c r="AI129" s="161" t="s">
        <v>831</v>
      </c>
    </row>
    <row r="130" spans="1:35" s="158" customFormat="1" x14ac:dyDescent="0.35">
      <c r="R130" s="179"/>
    </row>
    <row r="131" spans="1:35" ht="29" x14ac:dyDescent="0.35">
      <c r="A131" s="148"/>
      <c r="B131" s="379"/>
      <c r="C131" s="148"/>
      <c r="D131" s="378" t="s">
        <v>976</v>
      </c>
      <c r="E131" s="148"/>
      <c r="F131" s="148" t="s">
        <v>538</v>
      </c>
      <c r="G131" s="378" t="s">
        <v>977</v>
      </c>
      <c r="H131" s="148" t="s">
        <v>978</v>
      </c>
      <c r="I131" s="148" t="str">
        <f t="shared" ref="I131:I138" si="6">H131</f>
        <v>Resin Lotion Pump(w/chrome stainless steel pump )</v>
      </c>
      <c r="J131" s="379" t="s">
        <v>979</v>
      </c>
      <c r="K131" s="202" t="s">
        <v>932</v>
      </c>
      <c r="L131" s="378" t="s">
        <v>980</v>
      </c>
      <c r="M131" s="148"/>
      <c r="N131" s="148"/>
      <c r="O131" s="203"/>
      <c r="P131" s="148" t="s">
        <v>644</v>
      </c>
      <c r="Q131" s="204">
        <v>2.37</v>
      </c>
      <c r="R131" s="200"/>
      <c r="S131" s="148" t="s">
        <v>108</v>
      </c>
      <c r="T131" s="379" t="s">
        <v>934</v>
      </c>
      <c r="U131" s="386">
        <v>35</v>
      </c>
      <c r="V131" s="386">
        <v>29.5</v>
      </c>
      <c r="W131" s="386">
        <v>42.5</v>
      </c>
      <c r="X131" s="192">
        <v>18</v>
      </c>
      <c r="Y131" s="192">
        <v>9</v>
      </c>
      <c r="Z131" s="192">
        <v>23</v>
      </c>
      <c r="AA131" s="167"/>
      <c r="AB131" s="205">
        <v>2</v>
      </c>
      <c r="AC131" s="148">
        <v>1000</v>
      </c>
      <c r="AD131" s="376">
        <f>IF(U131="","",U131*V131*W131/1000000/AB131*AC131)</f>
        <v>21.94</v>
      </c>
      <c r="AE131" s="148"/>
      <c r="AF131" s="376"/>
      <c r="AG131" s="161" t="s">
        <v>554</v>
      </c>
      <c r="AH131" s="148" t="s">
        <v>101</v>
      </c>
      <c r="AI131" s="148" t="s">
        <v>935</v>
      </c>
    </row>
    <row r="132" spans="1:35" s="127" customFormat="1" x14ac:dyDescent="0.35">
      <c r="A132" s="148"/>
      <c r="B132" s="379"/>
      <c r="C132" s="161"/>
      <c r="D132" s="378" t="s">
        <v>976</v>
      </c>
      <c r="E132" s="161"/>
      <c r="F132" s="148" t="s">
        <v>538</v>
      </c>
      <c r="G132" s="378"/>
      <c r="H132" s="161" t="s">
        <v>832</v>
      </c>
      <c r="I132" s="161" t="str">
        <f t="shared" si="6"/>
        <v>Resin Toothbrush holder</v>
      </c>
      <c r="J132" s="379"/>
      <c r="K132" s="162" t="s">
        <v>981</v>
      </c>
      <c r="L132" s="378" t="s">
        <v>980</v>
      </c>
      <c r="M132" s="161"/>
      <c r="N132" s="161"/>
      <c r="O132" s="181"/>
      <c r="P132" s="148" t="s">
        <v>644</v>
      </c>
      <c r="Q132" s="189">
        <v>1.52</v>
      </c>
      <c r="R132" s="190"/>
      <c r="S132" s="148" t="s">
        <v>108</v>
      </c>
      <c r="T132" s="379"/>
      <c r="U132" s="386"/>
      <c r="V132" s="386"/>
      <c r="W132" s="386"/>
      <c r="X132" s="184">
        <v>12</v>
      </c>
      <c r="Y132" s="184">
        <v>7</v>
      </c>
      <c r="Z132" s="184">
        <v>13.5</v>
      </c>
      <c r="AA132" s="187"/>
      <c r="AB132" s="186">
        <v>1</v>
      </c>
      <c r="AC132" s="161">
        <v>500</v>
      </c>
      <c r="AD132" s="376"/>
      <c r="AE132" s="161"/>
      <c r="AF132" s="376"/>
      <c r="AG132" s="161" t="s">
        <v>554</v>
      </c>
      <c r="AH132" s="148" t="s">
        <v>101</v>
      </c>
      <c r="AI132" s="148" t="s">
        <v>935</v>
      </c>
    </row>
    <row r="133" spans="1:35" s="127" customFormat="1" x14ac:dyDescent="0.35">
      <c r="A133" s="148"/>
      <c r="B133" s="379"/>
      <c r="C133" s="161"/>
      <c r="D133" s="378" t="s">
        <v>976</v>
      </c>
      <c r="E133" s="161"/>
      <c r="F133" s="148" t="s">
        <v>538</v>
      </c>
      <c r="G133" s="378"/>
      <c r="H133" s="161" t="s">
        <v>833</v>
      </c>
      <c r="I133" s="161" t="str">
        <f t="shared" si="6"/>
        <v>Resin Tumbler</v>
      </c>
      <c r="J133" s="379"/>
      <c r="K133" s="162" t="s">
        <v>982</v>
      </c>
      <c r="L133" s="378" t="s">
        <v>980</v>
      </c>
      <c r="M133" s="161"/>
      <c r="N133" s="161"/>
      <c r="O133" s="181"/>
      <c r="P133" s="148" t="s">
        <v>644</v>
      </c>
      <c r="Q133" s="189">
        <v>1.45</v>
      </c>
      <c r="R133" s="190"/>
      <c r="S133" s="148" t="s">
        <v>108</v>
      </c>
      <c r="T133" s="379"/>
      <c r="U133" s="386"/>
      <c r="V133" s="386"/>
      <c r="W133" s="386"/>
      <c r="X133" s="161">
        <v>9</v>
      </c>
      <c r="Y133" s="161">
        <v>9</v>
      </c>
      <c r="Z133" s="161">
        <v>13</v>
      </c>
      <c r="AA133" s="187"/>
      <c r="AB133" s="186">
        <v>1</v>
      </c>
      <c r="AC133" s="161">
        <v>500</v>
      </c>
      <c r="AD133" s="376"/>
      <c r="AE133" s="161"/>
      <c r="AF133" s="376"/>
      <c r="AG133" s="161" t="s">
        <v>554</v>
      </c>
      <c r="AH133" s="148" t="s">
        <v>101</v>
      </c>
      <c r="AI133" s="148" t="s">
        <v>935</v>
      </c>
    </row>
    <row r="134" spans="1:35" s="127" customFormat="1" x14ac:dyDescent="0.35">
      <c r="A134" s="148"/>
      <c r="B134" s="379"/>
      <c r="C134" s="161"/>
      <c r="D134" s="378" t="s">
        <v>976</v>
      </c>
      <c r="E134" s="161"/>
      <c r="F134" s="148" t="s">
        <v>538</v>
      </c>
      <c r="G134" s="378"/>
      <c r="H134" s="161" t="s">
        <v>834</v>
      </c>
      <c r="I134" s="161" t="str">
        <f t="shared" si="6"/>
        <v>Resin Soap dish</v>
      </c>
      <c r="J134" s="379"/>
      <c r="K134" s="162" t="s">
        <v>983</v>
      </c>
      <c r="L134" s="378" t="s">
        <v>980</v>
      </c>
      <c r="M134" s="161"/>
      <c r="N134" s="161"/>
      <c r="O134" s="181"/>
      <c r="P134" s="148" t="s">
        <v>644</v>
      </c>
      <c r="Q134" s="189">
        <v>1.45</v>
      </c>
      <c r="R134" s="190"/>
      <c r="S134" s="148" t="s">
        <v>108</v>
      </c>
      <c r="T134" s="379"/>
      <c r="U134" s="386"/>
      <c r="V134" s="386"/>
      <c r="W134" s="386"/>
      <c r="X134" s="184">
        <v>10.5</v>
      </c>
      <c r="Y134" s="184">
        <v>3.5</v>
      </c>
      <c r="Z134" s="184">
        <v>15.5</v>
      </c>
      <c r="AA134" s="187"/>
      <c r="AB134" s="186">
        <v>1</v>
      </c>
      <c r="AC134" s="161">
        <v>500</v>
      </c>
      <c r="AD134" s="376"/>
      <c r="AE134" s="161"/>
      <c r="AF134" s="376"/>
      <c r="AG134" s="161" t="s">
        <v>554</v>
      </c>
      <c r="AH134" s="148" t="s">
        <v>101</v>
      </c>
      <c r="AI134" s="148" t="s">
        <v>935</v>
      </c>
    </row>
    <row r="135" spans="1:35" s="127" customFormat="1" x14ac:dyDescent="0.35">
      <c r="A135" s="148"/>
      <c r="B135" s="379"/>
      <c r="C135" s="161"/>
      <c r="D135" s="378" t="s">
        <v>976</v>
      </c>
      <c r="E135" s="161"/>
      <c r="F135" s="148" t="s">
        <v>538</v>
      </c>
      <c r="G135" s="378"/>
      <c r="H135" s="161" t="s">
        <v>837</v>
      </c>
      <c r="I135" s="161" t="str">
        <f t="shared" si="6"/>
        <v>Resin Tray</v>
      </c>
      <c r="J135" s="379"/>
      <c r="K135" s="162" t="s">
        <v>838</v>
      </c>
      <c r="L135" s="378" t="s">
        <v>980</v>
      </c>
      <c r="M135" s="161"/>
      <c r="N135" s="161"/>
      <c r="O135" s="181"/>
      <c r="P135" s="148" t="s">
        <v>644</v>
      </c>
      <c r="Q135" s="189">
        <v>2.67</v>
      </c>
      <c r="R135" s="190"/>
      <c r="S135" s="148" t="s">
        <v>108</v>
      </c>
      <c r="T135" s="379"/>
      <c r="U135" s="386"/>
      <c r="V135" s="386"/>
      <c r="W135" s="386"/>
      <c r="X135" s="184">
        <v>15</v>
      </c>
      <c r="Y135" s="184">
        <v>3.5</v>
      </c>
      <c r="Z135" s="184">
        <v>27.5</v>
      </c>
      <c r="AA135" s="187"/>
      <c r="AB135" s="186">
        <v>1</v>
      </c>
      <c r="AC135" s="161">
        <v>500</v>
      </c>
      <c r="AD135" s="376"/>
      <c r="AE135" s="161"/>
      <c r="AF135" s="376"/>
      <c r="AG135" s="161" t="s">
        <v>554</v>
      </c>
      <c r="AH135" s="148" t="s">
        <v>101</v>
      </c>
      <c r="AI135" s="148" t="s">
        <v>935</v>
      </c>
    </row>
    <row r="136" spans="1:35" s="127" customFormat="1" x14ac:dyDescent="0.35">
      <c r="A136" s="148"/>
      <c r="B136" s="379"/>
      <c r="C136" s="161"/>
      <c r="D136" s="378" t="s">
        <v>976</v>
      </c>
      <c r="E136" s="161"/>
      <c r="F136" s="148" t="s">
        <v>538</v>
      </c>
      <c r="G136" s="378"/>
      <c r="H136" s="180" t="s">
        <v>835</v>
      </c>
      <c r="I136" s="161" t="str">
        <f t="shared" si="6"/>
        <v>Resin Cotton jar</v>
      </c>
      <c r="J136" s="379"/>
      <c r="K136" s="162" t="s">
        <v>984</v>
      </c>
      <c r="L136" s="378" t="s">
        <v>980</v>
      </c>
      <c r="M136" s="161"/>
      <c r="N136" s="161"/>
      <c r="O136" s="181"/>
      <c r="P136" s="148" t="s">
        <v>644</v>
      </c>
      <c r="Q136" s="189">
        <v>2.3199999999999998</v>
      </c>
      <c r="R136" s="190"/>
      <c r="S136" s="148" t="s">
        <v>108</v>
      </c>
      <c r="T136" s="379"/>
      <c r="U136" s="386"/>
      <c r="V136" s="386"/>
      <c r="W136" s="386"/>
      <c r="X136" s="184">
        <v>11</v>
      </c>
      <c r="Y136" s="184">
        <v>11</v>
      </c>
      <c r="Z136" s="184">
        <v>13.5</v>
      </c>
      <c r="AA136" s="187"/>
      <c r="AB136" s="186">
        <v>1</v>
      </c>
      <c r="AC136" s="161">
        <v>500</v>
      </c>
      <c r="AD136" s="376"/>
      <c r="AE136" s="161"/>
      <c r="AF136" s="376"/>
      <c r="AG136" s="161" t="s">
        <v>554</v>
      </c>
      <c r="AH136" s="148" t="s">
        <v>101</v>
      </c>
      <c r="AI136" s="148" t="s">
        <v>935</v>
      </c>
    </row>
    <row r="137" spans="1:35" s="127" customFormat="1" ht="15" x14ac:dyDescent="0.35">
      <c r="A137" s="148"/>
      <c r="B137" s="379"/>
      <c r="C137" s="161"/>
      <c r="D137" s="378" t="s">
        <v>976</v>
      </c>
      <c r="E137" s="161"/>
      <c r="F137" s="148" t="s">
        <v>538</v>
      </c>
      <c r="G137" s="378"/>
      <c r="H137" s="206" t="s">
        <v>843</v>
      </c>
      <c r="I137" s="161" t="str">
        <f t="shared" si="6"/>
        <v>Resin Toilet Brush-盖片1mm</v>
      </c>
      <c r="J137" s="379"/>
      <c r="K137" s="162" t="s">
        <v>891</v>
      </c>
      <c r="L137" s="378" t="s">
        <v>980</v>
      </c>
      <c r="M137" s="161"/>
      <c r="N137" s="161"/>
      <c r="O137" s="181"/>
      <c r="P137" s="148" t="s">
        <v>644</v>
      </c>
      <c r="Q137" s="207">
        <v>4.0999999999999996</v>
      </c>
      <c r="R137" s="208"/>
      <c r="S137" s="148" t="s">
        <v>108</v>
      </c>
      <c r="T137" s="379"/>
      <c r="U137" s="386"/>
      <c r="V137" s="386"/>
      <c r="W137" s="386"/>
      <c r="X137" s="184">
        <v>11</v>
      </c>
      <c r="Y137" s="184">
        <v>11</v>
      </c>
      <c r="Z137" s="184">
        <v>40</v>
      </c>
      <c r="AA137" s="187"/>
      <c r="AB137" s="186">
        <v>1</v>
      </c>
      <c r="AC137" s="161">
        <v>500</v>
      </c>
      <c r="AD137" s="376"/>
      <c r="AE137" s="161"/>
      <c r="AF137" s="376"/>
      <c r="AG137" s="161" t="s">
        <v>554</v>
      </c>
      <c r="AH137" s="148" t="s">
        <v>101</v>
      </c>
      <c r="AI137" s="148" t="s">
        <v>935</v>
      </c>
    </row>
    <row r="138" spans="1:35" s="127" customFormat="1" x14ac:dyDescent="0.35">
      <c r="A138" s="148"/>
      <c r="B138" s="379"/>
      <c r="C138" s="161"/>
      <c r="D138" s="378" t="s">
        <v>976</v>
      </c>
      <c r="E138" s="161"/>
      <c r="F138" s="148" t="s">
        <v>538</v>
      </c>
      <c r="G138" s="378"/>
      <c r="H138" s="180" t="s">
        <v>840</v>
      </c>
      <c r="I138" s="161" t="str">
        <f t="shared" si="6"/>
        <v>Resin Tissue cover</v>
      </c>
      <c r="J138" s="379"/>
      <c r="K138" s="162" t="s">
        <v>841</v>
      </c>
      <c r="L138" s="378" t="s">
        <v>980</v>
      </c>
      <c r="M138" s="161"/>
      <c r="N138" s="161"/>
      <c r="O138" s="181"/>
      <c r="P138" s="148" t="s">
        <v>644</v>
      </c>
      <c r="Q138" s="189">
        <v>3.82</v>
      </c>
      <c r="R138" s="190"/>
      <c r="S138" s="148" t="s">
        <v>108</v>
      </c>
      <c r="T138" s="379"/>
      <c r="U138" s="386"/>
      <c r="V138" s="386"/>
      <c r="W138" s="386"/>
      <c r="X138" s="184">
        <v>16</v>
      </c>
      <c r="Y138" s="184">
        <v>16</v>
      </c>
      <c r="Z138" s="184">
        <v>17</v>
      </c>
      <c r="AA138" s="187"/>
      <c r="AB138" s="186">
        <v>1</v>
      </c>
      <c r="AC138" s="161">
        <v>500</v>
      </c>
      <c r="AD138" s="376"/>
      <c r="AE138" s="161"/>
      <c r="AF138" s="376"/>
      <c r="AG138" s="161" t="s">
        <v>554</v>
      </c>
      <c r="AH138" s="148" t="s">
        <v>101</v>
      </c>
      <c r="AI138" s="148" t="s">
        <v>935</v>
      </c>
    </row>
    <row r="139" spans="1:35" s="127" customFormat="1" x14ac:dyDescent="0.35">
      <c r="A139" s="148"/>
      <c r="B139" s="379"/>
      <c r="C139" s="161"/>
      <c r="D139" s="378" t="s">
        <v>976</v>
      </c>
      <c r="E139" s="161"/>
      <c r="F139" s="148" t="s">
        <v>538</v>
      </c>
      <c r="G139" s="378"/>
      <c r="H139" s="161" t="s">
        <v>842</v>
      </c>
      <c r="I139" s="161" t="s">
        <v>727</v>
      </c>
      <c r="J139" s="379"/>
      <c r="K139" s="162" t="s">
        <v>732</v>
      </c>
      <c r="L139" s="378" t="s">
        <v>980</v>
      </c>
      <c r="M139" s="161"/>
      <c r="N139" s="161"/>
      <c r="O139" s="181"/>
      <c r="P139" s="148" t="s">
        <v>644</v>
      </c>
      <c r="Q139" s="189">
        <v>6.42</v>
      </c>
      <c r="R139" s="190"/>
      <c r="S139" s="148" t="s">
        <v>108</v>
      </c>
      <c r="T139" s="379"/>
      <c r="U139" s="386"/>
      <c r="V139" s="386"/>
      <c r="W139" s="386"/>
      <c r="X139" s="184">
        <v>21.5</v>
      </c>
      <c r="Y139" s="184">
        <v>21.5</v>
      </c>
      <c r="Z139" s="184">
        <v>27.5</v>
      </c>
      <c r="AA139" s="187"/>
      <c r="AB139" s="186">
        <v>1</v>
      </c>
      <c r="AC139" s="161">
        <v>500</v>
      </c>
      <c r="AD139" s="376"/>
      <c r="AE139" s="161"/>
      <c r="AF139" s="376"/>
      <c r="AG139" s="161" t="s">
        <v>554</v>
      </c>
      <c r="AH139" s="148" t="s">
        <v>101</v>
      </c>
      <c r="AI139" s="148" t="s">
        <v>935</v>
      </c>
    </row>
    <row r="142" spans="1:35" x14ac:dyDescent="0.35">
      <c r="A142" s="225"/>
      <c r="B142" s="226" t="s">
        <v>667</v>
      </c>
      <c r="C142" s="227" t="s">
        <v>985</v>
      </c>
      <c r="D142" s="226"/>
      <c r="E142" s="226"/>
      <c r="F142" s="226" t="s">
        <v>719</v>
      </c>
      <c r="G142" s="225"/>
      <c r="H142" s="225"/>
      <c r="Q142" s="122"/>
      <c r="R142" s="228"/>
      <c r="S142" s="229"/>
      <c r="U142" s="122"/>
      <c r="AB142" s="230"/>
      <c r="AC142" s="231"/>
      <c r="AG142" s="122"/>
      <c r="AH142" s="127"/>
    </row>
    <row r="143" spans="1:35" x14ac:dyDescent="0.35">
      <c r="A143" s="225"/>
      <c r="B143" s="232" t="s">
        <v>986</v>
      </c>
      <c r="C143" s="233">
        <v>3.34</v>
      </c>
      <c r="D143" s="233">
        <f>SUM(C143:C145)</f>
        <v>17.989999999999998</v>
      </c>
      <c r="E143" s="233"/>
      <c r="F143" s="234" t="s">
        <v>765</v>
      </c>
      <c r="G143" s="235" t="s">
        <v>987</v>
      </c>
      <c r="H143" s="225"/>
      <c r="Q143" s="122"/>
      <c r="R143" s="228"/>
      <c r="S143" s="229"/>
      <c r="U143" s="122"/>
      <c r="AB143" s="230"/>
      <c r="AC143" s="231"/>
      <c r="AG143" s="122"/>
      <c r="AH143" s="127"/>
    </row>
    <row r="144" spans="1:35" x14ac:dyDescent="0.35">
      <c r="A144" s="225"/>
      <c r="B144" s="232" t="s">
        <v>988</v>
      </c>
      <c r="C144" s="233">
        <v>3.66</v>
      </c>
      <c r="D144" s="233"/>
      <c r="E144" s="233"/>
      <c r="F144" s="234" t="s">
        <v>765</v>
      </c>
      <c r="G144" s="235" t="s">
        <v>987</v>
      </c>
      <c r="H144" s="225"/>
      <c r="Q144" s="122"/>
      <c r="R144" s="228"/>
      <c r="S144" s="229"/>
      <c r="U144" s="122"/>
      <c r="AB144" s="230"/>
      <c r="AC144" s="231"/>
      <c r="AG144" s="122"/>
      <c r="AH144" s="127"/>
    </row>
    <row r="145" spans="1:34" x14ac:dyDescent="0.35">
      <c r="A145" s="225"/>
      <c r="B145" s="234" t="s">
        <v>769</v>
      </c>
      <c r="C145" s="233">
        <v>10.99</v>
      </c>
      <c r="D145" s="233"/>
      <c r="E145" s="233"/>
      <c r="F145" s="234" t="s">
        <v>765</v>
      </c>
      <c r="G145" s="235" t="s">
        <v>987</v>
      </c>
      <c r="H145" s="225"/>
      <c r="Q145" s="122"/>
      <c r="R145" s="228"/>
      <c r="S145" s="229"/>
      <c r="U145" s="122"/>
      <c r="AB145" s="230"/>
      <c r="AC145" s="231"/>
      <c r="AG145" s="122"/>
      <c r="AH145" s="127"/>
    </row>
    <row r="146" spans="1:34" x14ac:dyDescent="0.35">
      <c r="A146" s="225"/>
      <c r="B146" s="236"/>
      <c r="C146" s="225"/>
      <c r="D146" s="225"/>
      <c r="E146" s="225"/>
      <c r="F146" s="237"/>
      <c r="G146" s="225"/>
      <c r="H146" s="225"/>
      <c r="Q146" s="122"/>
      <c r="R146" s="228"/>
      <c r="S146" s="229"/>
      <c r="U146" s="122"/>
      <c r="AB146" s="230"/>
      <c r="AC146" s="231"/>
      <c r="AG146" s="122"/>
      <c r="AH146" s="127"/>
    </row>
    <row r="147" spans="1:34" x14ac:dyDescent="0.35">
      <c r="A147" s="225"/>
      <c r="B147" s="238" t="s">
        <v>846</v>
      </c>
      <c r="C147" s="239">
        <v>24.8</v>
      </c>
      <c r="D147" s="349">
        <f>SUM(C147:C148)</f>
        <v>60.44</v>
      </c>
      <c r="E147" s="350" t="s">
        <v>989</v>
      </c>
      <c r="F147" s="238" t="s">
        <v>853</v>
      </c>
      <c r="G147" s="225"/>
      <c r="H147" s="225"/>
      <c r="Q147" s="122"/>
      <c r="R147" s="228"/>
      <c r="S147" s="229"/>
      <c r="U147" s="122"/>
      <c r="AB147" s="230"/>
      <c r="AC147" s="231"/>
      <c r="AG147" s="122"/>
      <c r="AH147" s="127"/>
    </row>
    <row r="148" spans="1:34" x14ac:dyDescent="0.35">
      <c r="A148" s="225"/>
      <c r="B148" s="238" t="s">
        <v>912</v>
      </c>
      <c r="C148" s="239">
        <v>35.64</v>
      </c>
      <c r="D148" s="349"/>
      <c r="E148" s="349"/>
      <c r="F148" s="238" t="s">
        <v>853</v>
      </c>
      <c r="G148" s="225"/>
      <c r="H148" s="225"/>
      <c r="Q148" s="122"/>
      <c r="R148" s="228"/>
      <c r="S148" s="229"/>
      <c r="U148" s="122"/>
      <c r="AB148" s="230"/>
      <c r="AC148" s="231"/>
      <c r="AG148" s="122"/>
      <c r="AH148" s="127"/>
    </row>
    <row r="149" spans="1:34" x14ac:dyDescent="0.35">
      <c r="A149" s="225"/>
      <c r="B149" s="236"/>
      <c r="C149" s="225"/>
      <c r="D149" s="225"/>
      <c r="E149" s="225"/>
      <c r="F149" s="237"/>
      <c r="G149" s="225"/>
      <c r="H149" s="225"/>
      <c r="Q149" s="122"/>
      <c r="R149" s="228"/>
      <c r="S149" s="229"/>
      <c r="U149" s="122"/>
      <c r="AB149" s="230"/>
      <c r="AC149" s="231"/>
      <c r="AG149" s="122"/>
      <c r="AH149" s="127"/>
    </row>
    <row r="150" spans="1:34" x14ac:dyDescent="0.35">
      <c r="A150" s="225"/>
      <c r="B150" s="238" t="s">
        <v>929</v>
      </c>
      <c r="C150" s="239">
        <v>27.41</v>
      </c>
      <c r="D150" s="349">
        <f>SUM(C150:C153)</f>
        <v>69.02</v>
      </c>
      <c r="E150" s="351" t="s">
        <v>990</v>
      </c>
      <c r="F150" s="238" t="s">
        <v>935</v>
      </c>
      <c r="G150" s="225"/>
      <c r="H150" s="225"/>
      <c r="Q150" s="122"/>
      <c r="R150" s="228"/>
      <c r="S150" s="229"/>
      <c r="U150" s="122"/>
      <c r="AB150" s="230"/>
      <c r="AC150" s="231"/>
      <c r="AG150" s="122"/>
      <c r="AH150" s="127"/>
    </row>
    <row r="151" spans="1:34" x14ac:dyDescent="0.35">
      <c r="A151" s="225"/>
      <c r="B151" s="238" t="s">
        <v>940</v>
      </c>
      <c r="C151" s="239">
        <v>13.25</v>
      </c>
      <c r="D151" s="349"/>
      <c r="E151" s="351"/>
      <c r="F151" s="238" t="s">
        <v>935</v>
      </c>
      <c r="G151" s="225"/>
      <c r="H151" s="225"/>
      <c r="Q151" s="122"/>
      <c r="R151" s="228"/>
      <c r="S151" s="229"/>
      <c r="U151" s="122"/>
      <c r="AB151" s="230"/>
      <c r="AC151" s="231"/>
      <c r="AG151" s="122"/>
      <c r="AH151" s="127"/>
    </row>
    <row r="152" spans="1:34" x14ac:dyDescent="0.35">
      <c r="A152" s="225"/>
      <c r="B152" s="238" t="s">
        <v>945</v>
      </c>
      <c r="C152" s="239">
        <v>19.45</v>
      </c>
      <c r="D152" s="349"/>
      <c r="E152" s="351"/>
      <c r="F152" s="238" t="s">
        <v>935</v>
      </c>
      <c r="G152" s="225"/>
      <c r="H152" s="225"/>
      <c r="Q152" s="122"/>
      <c r="R152" s="228"/>
      <c r="S152" s="229"/>
      <c r="U152" s="122"/>
      <c r="AB152" s="230"/>
      <c r="AC152" s="231"/>
      <c r="AG152" s="122"/>
      <c r="AH152" s="127"/>
    </row>
    <row r="153" spans="1:34" x14ac:dyDescent="0.35">
      <c r="A153" s="225"/>
      <c r="B153" s="238" t="s">
        <v>788</v>
      </c>
      <c r="C153" s="239">
        <v>8.91</v>
      </c>
      <c r="D153" s="349"/>
      <c r="E153" s="351"/>
      <c r="F153" s="238" t="s">
        <v>795</v>
      </c>
      <c r="G153" s="225"/>
      <c r="H153" s="225"/>
      <c r="Q153" s="122"/>
      <c r="R153" s="228"/>
      <c r="S153" s="229"/>
      <c r="U153" s="122"/>
      <c r="AB153" s="230"/>
      <c r="AC153" s="231"/>
      <c r="AG153" s="122"/>
      <c r="AH153" s="127"/>
    </row>
    <row r="154" spans="1:34" x14ac:dyDescent="0.35">
      <c r="A154" s="225"/>
      <c r="B154" s="236"/>
      <c r="C154" s="225"/>
      <c r="D154" s="225"/>
      <c r="E154" s="225"/>
      <c r="F154" s="237"/>
      <c r="G154" s="225"/>
      <c r="H154" s="225"/>
      <c r="Q154" s="122"/>
      <c r="R154" s="228"/>
      <c r="S154" s="229"/>
      <c r="U154" s="122"/>
      <c r="AB154" s="230"/>
      <c r="AC154" s="231"/>
      <c r="AG154" s="122"/>
      <c r="AH154" s="127"/>
    </row>
    <row r="155" spans="1:34" x14ac:dyDescent="0.35">
      <c r="A155" s="225"/>
      <c r="B155" s="240" t="s">
        <v>977</v>
      </c>
      <c r="C155" s="239">
        <v>21.94</v>
      </c>
      <c r="D155" s="349">
        <f>SUM(C155:C157)</f>
        <v>61.81</v>
      </c>
      <c r="E155" s="350" t="s">
        <v>989</v>
      </c>
      <c r="F155" s="238" t="s">
        <v>935</v>
      </c>
      <c r="G155" s="225"/>
      <c r="H155" s="225"/>
      <c r="Q155" s="122"/>
      <c r="R155" s="228"/>
      <c r="S155" s="229"/>
      <c r="U155" s="122"/>
      <c r="AB155" s="230"/>
      <c r="AC155" s="231"/>
      <c r="AG155" s="122"/>
      <c r="AH155" s="127"/>
    </row>
    <row r="156" spans="1:34" x14ac:dyDescent="0.35">
      <c r="A156" s="225"/>
      <c r="B156" s="238" t="s">
        <v>899</v>
      </c>
      <c r="C156" s="239">
        <v>24.97</v>
      </c>
      <c r="D156" s="349"/>
      <c r="E156" s="349"/>
      <c r="F156" s="238" t="s">
        <v>877</v>
      </c>
      <c r="G156" s="225"/>
      <c r="H156" s="225"/>
      <c r="Q156" s="122"/>
      <c r="R156" s="228"/>
      <c r="S156" s="229"/>
      <c r="U156" s="122"/>
      <c r="AB156" s="230"/>
      <c r="AC156" s="231"/>
      <c r="AG156" s="122"/>
      <c r="AH156" s="127"/>
    </row>
    <row r="157" spans="1:34" x14ac:dyDescent="0.35">
      <c r="A157" s="225"/>
      <c r="B157" s="238" t="s">
        <v>808</v>
      </c>
      <c r="C157" s="239">
        <v>14.9</v>
      </c>
      <c r="D157" s="349"/>
      <c r="E157" s="349"/>
      <c r="F157" s="238" t="s">
        <v>765</v>
      </c>
      <c r="G157" s="225"/>
      <c r="H157" s="225"/>
      <c r="Q157" s="122"/>
      <c r="R157" s="228"/>
      <c r="S157" s="229"/>
      <c r="U157" s="122"/>
      <c r="AB157" s="230"/>
      <c r="AC157" s="231"/>
      <c r="AG157" s="122"/>
      <c r="AH157" s="127"/>
    </row>
    <row r="158" spans="1:34" x14ac:dyDescent="0.35">
      <c r="A158" s="225"/>
      <c r="B158" s="236"/>
      <c r="C158" s="225"/>
      <c r="D158" s="225"/>
      <c r="E158" s="225"/>
      <c r="F158" s="237"/>
      <c r="G158" s="225"/>
      <c r="H158" s="225"/>
      <c r="Q158" s="122"/>
      <c r="R158" s="228"/>
      <c r="S158" s="229"/>
      <c r="U158" s="122"/>
      <c r="AB158" s="230"/>
      <c r="AC158" s="231"/>
      <c r="AG158" s="122"/>
      <c r="AH158" s="127"/>
    </row>
    <row r="159" spans="1:34" x14ac:dyDescent="0.35">
      <c r="A159" s="225"/>
      <c r="B159" s="238" t="s">
        <v>825</v>
      </c>
      <c r="C159" s="239">
        <v>23.39</v>
      </c>
      <c r="D159" s="349">
        <f>SUM(C159:C160)</f>
        <v>57.1</v>
      </c>
      <c r="E159" s="350" t="s">
        <v>989</v>
      </c>
      <c r="F159" s="238" t="s">
        <v>831</v>
      </c>
      <c r="G159" s="225"/>
      <c r="H159" s="225"/>
      <c r="Q159" s="122"/>
      <c r="R159" s="228"/>
      <c r="S159" s="229"/>
      <c r="U159" s="122"/>
      <c r="AB159" s="230"/>
      <c r="AC159" s="231"/>
      <c r="AG159" s="122"/>
      <c r="AH159" s="127"/>
    </row>
    <row r="160" spans="1:34" x14ac:dyDescent="0.35">
      <c r="A160" s="225"/>
      <c r="B160" s="238" t="s">
        <v>302</v>
      </c>
      <c r="C160" s="239">
        <v>33.71</v>
      </c>
      <c r="D160" s="349"/>
      <c r="E160" s="349"/>
      <c r="F160" s="238" t="s">
        <v>831</v>
      </c>
      <c r="G160" s="225"/>
      <c r="H160" s="225"/>
      <c r="Q160" s="122"/>
      <c r="R160" s="228"/>
      <c r="S160" s="229"/>
      <c r="U160" s="122"/>
      <c r="AB160" s="230"/>
      <c r="AC160" s="231"/>
      <c r="AG160" s="122"/>
      <c r="AH160" s="127"/>
    </row>
    <row r="161" spans="1:34" x14ac:dyDescent="0.35">
      <c r="A161" s="225"/>
      <c r="B161" s="236"/>
      <c r="C161" s="225"/>
      <c r="D161" s="225"/>
      <c r="E161" s="225"/>
      <c r="F161" s="237"/>
      <c r="G161" s="225"/>
      <c r="H161" s="225"/>
      <c r="Q161" s="122"/>
      <c r="R161" s="228"/>
      <c r="S161" s="229"/>
      <c r="U161" s="122"/>
      <c r="AB161" s="230"/>
      <c r="AC161" s="231"/>
      <c r="AG161" s="122"/>
      <c r="AH161" s="127"/>
    </row>
    <row r="162" spans="1:34" x14ac:dyDescent="0.35">
      <c r="A162" s="225"/>
      <c r="B162" s="238" t="s">
        <v>870</v>
      </c>
      <c r="C162" s="239">
        <v>34.200000000000003</v>
      </c>
      <c r="D162" s="349">
        <f>SUM(C162:C163)</f>
        <v>62.64</v>
      </c>
      <c r="E162" s="350" t="s">
        <v>989</v>
      </c>
      <c r="F162" s="238" t="s">
        <v>877</v>
      </c>
      <c r="G162" s="225"/>
      <c r="H162" s="225"/>
      <c r="Q162" s="122"/>
      <c r="R162" s="228"/>
      <c r="S162" s="229"/>
      <c r="U162" s="122"/>
      <c r="AB162" s="230"/>
      <c r="AC162" s="231"/>
      <c r="AG162" s="122"/>
      <c r="AH162" s="127"/>
    </row>
    <row r="163" spans="1:34" x14ac:dyDescent="0.35">
      <c r="A163" s="225"/>
      <c r="B163" s="238" t="s">
        <v>956</v>
      </c>
      <c r="C163" s="239">
        <v>28.44</v>
      </c>
      <c r="D163" s="349"/>
      <c r="E163" s="349"/>
      <c r="F163" s="238" t="s">
        <v>877</v>
      </c>
      <c r="G163" s="225"/>
      <c r="H163" s="225"/>
      <c r="Q163" s="122"/>
      <c r="R163" s="228"/>
      <c r="S163" s="229"/>
      <c r="U163" s="122"/>
      <c r="AB163" s="230"/>
      <c r="AC163" s="231"/>
      <c r="AG163" s="122"/>
      <c r="AH163" s="127"/>
    </row>
    <row r="164" spans="1:34" x14ac:dyDescent="0.35">
      <c r="Q164" s="122"/>
      <c r="R164" s="228"/>
      <c r="S164" s="229"/>
      <c r="U164" s="122"/>
      <c r="AB164" s="230"/>
      <c r="AC164" s="231"/>
      <c r="AG164" s="122"/>
      <c r="AH164" s="127"/>
    </row>
  </sheetData>
  <sheetProtection insertRows="0" deleteRows="0" sort="0"/>
  <protectedRanges>
    <protectedRange sqref="X54:Z54" name="Range1_3"/>
    <protectedRange sqref="Q60:R60" name="Range1_4"/>
    <protectedRange sqref="Q50:R53" name="Range1_1_1"/>
    <protectedRange sqref="X61:Z65 X109:Z112" name="Range1_5"/>
    <protectedRange sqref="X61:Z65 X109:Z112" name="Range1_2_2_2"/>
    <protectedRange sqref="X58:Z58 X113:Z113 X115:Z117 X66:Z69" name="Range1_7"/>
    <protectedRange sqref="X58:Z58 X116:Z117 X68:Z69" name="Range1_2_6"/>
    <protectedRange sqref="X66:Z66 X113:Z113" name="Range1_3_2"/>
    <protectedRange sqref="X67:Z67 X115:Z115" name="Range1_2_2_3"/>
    <protectedRange sqref="AA61:AA65" name="Range1_2_7"/>
    <protectedRange sqref="AA66:AA69" name="Range1_2_8"/>
    <protectedRange sqref="AA50:AA55 AA109:AA114" name="Range1_2_9"/>
    <protectedRange sqref="AA56:AA59 AA115:AA118" name="Range1_2_11"/>
    <protectedRange sqref="AE50:AE54" name="Range1_2_12"/>
    <protectedRange sqref="AE55:AE56" name="Range1_2_13"/>
    <protectedRange sqref="AE57:AE59" name="Range1_2_14"/>
    <protectedRange sqref="AD30:AD40 AC34:AC36 A130:G130 J35:P40 AA120:AA130 K130 J30:P33 C30:G40 A120:F129 S30:S40 J34:R34 M130:S130" name="Range1"/>
    <protectedRange sqref="AC30:AC33" name="Range1_6"/>
    <protectedRange sqref="H30" name="Range1_1"/>
    <protectedRange sqref="X125:Z127" name="Range1_3_1"/>
    <protectedRange sqref="X128:Z130" name="Range1_4_1"/>
    <protectedRange sqref="AD80:AD90 A87:C90 X84:AA90 A80:G80 A81:C85 X95:Z95 X98:Z99 E87:G88 D81:D90 AC84:AC90 I87:P87 E81:Q85 E89:Q90 I80:Q80 I88:Q88 S87:T90 R80:T85 R88:R90" name="Range1_8"/>
    <protectedRange sqref="X80:AA83 X91:Z91 X93:Z94 X100:Z100" name="Range1_2_3"/>
    <protectedRange sqref="AC80:AC83" name="Range1_6_1"/>
    <protectedRange sqref="X135:Z135" name="Range1_9"/>
    <protectedRange sqref="Q87:R87" name="Range1_10"/>
    <protectedRange sqref="AD41:AD47 T41:W47 X41:AA48 A41:C48 E41:E48 A49:E49 S48:T48 A70:C79 J41:J49 AD49 AC75:AC79 T72:W79 X71:AA79 AH41:AI41 AC45:AC49 F41:H49 H70:H75 L41:L49 S49:AA49 S71:S79 E70:G79 S70:AA70 L70:L79 AD70:AD79 P41:R49 S41:S48 P70:R79" name="Range1_11"/>
    <protectedRange sqref="AC41:AC44 AC70:AC74" name="Range1_6_2"/>
    <protectedRange sqref="H78:H79" name="Range1_1_2"/>
    <protectedRange sqref="K41:K49 K70:K79" name="Range1_2_4"/>
    <protectedRange sqref="U19:AA21 A14:O14 AD14 AD16:AD21 A16:O20 Q16:Q20 Q14 S14:T14 S16:T21 A21:Q21" name="Range1_12"/>
    <protectedRange sqref="U14:AA14 U16:AA18" name="Range1_2_5"/>
    <protectedRange sqref="AC14 AC16:AC21" name="Range1_6_3"/>
    <protectedRange sqref="M13:P13 S7:S13 AA7:AA13 A8:G13 AD7:AD13 A7:C7 E7:G7 M7:O12" name="Range1_13"/>
    <protectedRange sqref="K12:K13" name="Range1_1_3"/>
    <protectedRange sqref="K10" name="Range1_5_1"/>
    <protectedRange sqref="A28:E29 H28:I29 M29:P29 T28:W29 M28:O28" name="Range1_14"/>
    <protectedRange sqref="G120:G129 K129 M120:P129 S120:S129" name="Range1_15"/>
    <protectedRange sqref="K128" name="Range1_2_10"/>
    <protectedRange sqref="X97:Z97" name="Range1_2"/>
    <protectedRange sqref="U5:Z5" name="Range1_4_4"/>
    <protectedRange sqref="T5" name="Range1_4_3"/>
    <protectedRange sqref="B145" name="Range1_13_1"/>
    <protectedRange sqref="B157:B158" name="Range1_12_1"/>
    <protectedRange sqref="B147" name="Range1_16"/>
    <protectedRange sqref="B148:B149" name="Range1_11_1"/>
    <protectedRange sqref="F148:F149" name="Range1_11_2"/>
    <protectedRange sqref="B152" name="Range1_11_1_1"/>
    <protectedRange sqref="B155" name="Range1_8_1"/>
    <protectedRange sqref="B156" name="Range1_15_1"/>
  </protectedRanges>
  <mergeCells count="174">
    <mergeCell ref="D162:D163"/>
    <mergeCell ref="E162:E163"/>
    <mergeCell ref="D150:D153"/>
    <mergeCell ref="E150:E153"/>
    <mergeCell ref="D155:D157"/>
    <mergeCell ref="E155:E157"/>
    <mergeCell ref="D159:D160"/>
    <mergeCell ref="E159:E160"/>
    <mergeCell ref="U131:U139"/>
    <mergeCell ref="Z128:Z129"/>
    <mergeCell ref="V131:V139"/>
    <mergeCell ref="W131:W139"/>
    <mergeCell ref="AD131:AD139"/>
    <mergeCell ref="AF131:AF139"/>
    <mergeCell ref="D147:D148"/>
    <mergeCell ref="E147:E148"/>
    <mergeCell ref="B131:B139"/>
    <mergeCell ref="D131:D139"/>
    <mergeCell ref="G131:G139"/>
    <mergeCell ref="J131:J139"/>
    <mergeCell ref="L131:L139"/>
    <mergeCell ref="T131:T139"/>
    <mergeCell ref="U109:U118"/>
    <mergeCell ref="V109:V118"/>
    <mergeCell ref="W109:W118"/>
    <mergeCell ref="AD109:AD118"/>
    <mergeCell ref="AF109:AF118"/>
    <mergeCell ref="B120:B129"/>
    <mergeCell ref="D120:D129"/>
    <mergeCell ref="G120:G129"/>
    <mergeCell ref="J120:J129"/>
    <mergeCell ref="L120:L129"/>
    <mergeCell ref="B109:B118"/>
    <mergeCell ref="D109:D118"/>
    <mergeCell ref="G109:G118"/>
    <mergeCell ref="J109:J118"/>
    <mergeCell ref="L109:L118"/>
    <mergeCell ref="T109:T118"/>
    <mergeCell ref="T120:T129"/>
    <mergeCell ref="U120:U129"/>
    <mergeCell ref="V120:V129"/>
    <mergeCell ref="W120:W129"/>
    <mergeCell ref="AD120:AD129"/>
    <mergeCell ref="AF120:AF129"/>
    <mergeCell ref="X128:X129"/>
    <mergeCell ref="Y128:Y129"/>
    <mergeCell ref="T100:T107"/>
    <mergeCell ref="U100:U107"/>
    <mergeCell ref="V100:V107"/>
    <mergeCell ref="W100:W107"/>
    <mergeCell ref="AD100:AD107"/>
    <mergeCell ref="AF100:AF107"/>
    <mergeCell ref="U91:U98"/>
    <mergeCell ref="V91:V98"/>
    <mergeCell ref="W91:W98"/>
    <mergeCell ref="AD91:AD98"/>
    <mergeCell ref="AF91:AF98"/>
    <mergeCell ref="T91:T98"/>
    <mergeCell ref="B100:B107"/>
    <mergeCell ref="D100:D107"/>
    <mergeCell ref="G100:G107"/>
    <mergeCell ref="J100:J107"/>
    <mergeCell ref="L100:L107"/>
    <mergeCell ref="B91:B98"/>
    <mergeCell ref="D91:D98"/>
    <mergeCell ref="G91:G98"/>
    <mergeCell ref="J91:J98"/>
    <mergeCell ref="L91:L98"/>
    <mergeCell ref="T80:T89"/>
    <mergeCell ref="U80:U89"/>
    <mergeCell ref="V80:V89"/>
    <mergeCell ref="W80:W89"/>
    <mergeCell ref="AD80:AD89"/>
    <mergeCell ref="AF80:AF89"/>
    <mergeCell ref="U70:U78"/>
    <mergeCell ref="V70:V78"/>
    <mergeCell ref="W70:W78"/>
    <mergeCell ref="AD70:AD78"/>
    <mergeCell ref="AF70:AF78"/>
    <mergeCell ref="T70:T78"/>
    <mergeCell ref="B80:B89"/>
    <mergeCell ref="D80:D89"/>
    <mergeCell ref="G80:G89"/>
    <mergeCell ref="J80:J89"/>
    <mergeCell ref="L80:L89"/>
    <mergeCell ref="B70:B78"/>
    <mergeCell ref="D70:D78"/>
    <mergeCell ref="G70:G78"/>
    <mergeCell ref="J70:J78"/>
    <mergeCell ref="L70:L78"/>
    <mergeCell ref="V61:V68"/>
    <mergeCell ref="W61:W68"/>
    <mergeCell ref="AD61:AD68"/>
    <mergeCell ref="AF61:AF68"/>
    <mergeCell ref="U50:U59"/>
    <mergeCell ref="V50:V59"/>
    <mergeCell ref="W50:W59"/>
    <mergeCell ref="AD50:AD59"/>
    <mergeCell ref="AF50:AF59"/>
    <mergeCell ref="V41:V48"/>
    <mergeCell ref="W41:W48"/>
    <mergeCell ref="AD41:AD48"/>
    <mergeCell ref="AF41:AF48"/>
    <mergeCell ref="B50:B59"/>
    <mergeCell ref="D50:D59"/>
    <mergeCell ref="G50:G59"/>
    <mergeCell ref="J50:J59"/>
    <mergeCell ref="L50:L59"/>
    <mergeCell ref="T50:T59"/>
    <mergeCell ref="B41:B48"/>
    <mergeCell ref="D41:D48"/>
    <mergeCell ref="G41:G48"/>
    <mergeCell ref="J41:J48"/>
    <mergeCell ref="L41:L48"/>
    <mergeCell ref="T41:T48"/>
    <mergeCell ref="U41:U48"/>
    <mergeCell ref="B61:B68"/>
    <mergeCell ref="D61:D68"/>
    <mergeCell ref="G61:G68"/>
    <mergeCell ref="J61:J68"/>
    <mergeCell ref="L61:L68"/>
    <mergeCell ref="T61:T68"/>
    <mergeCell ref="U61:U68"/>
    <mergeCell ref="AF22:AF28"/>
    <mergeCell ref="B30:B39"/>
    <mergeCell ref="D30:D39"/>
    <mergeCell ref="G30:G39"/>
    <mergeCell ref="J30:J39"/>
    <mergeCell ref="L30:L39"/>
    <mergeCell ref="T30:T39"/>
    <mergeCell ref="U30:U39"/>
    <mergeCell ref="V30:V39"/>
    <mergeCell ref="W30:W39"/>
    <mergeCell ref="AD30:AD39"/>
    <mergeCell ref="AF30:AF39"/>
    <mergeCell ref="B22:B28"/>
    <mergeCell ref="D22:D28"/>
    <mergeCell ref="G22:G28"/>
    <mergeCell ref="L22:L28"/>
    <mergeCell ref="T22:T28"/>
    <mergeCell ref="U22:U28"/>
    <mergeCell ref="V22:V28"/>
    <mergeCell ref="W22:W28"/>
    <mergeCell ref="AD22:AD28"/>
    <mergeCell ref="AF7:AF12"/>
    <mergeCell ref="B14:B20"/>
    <mergeCell ref="D14:D20"/>
    <mergeCell ref="G14:G20"/>
    <mergeCell ref="J14:J20"/>
    <mergeCell ref="L14:L20"/>
    <mergeCell ref="T14:T20"/>
    <mergeCell ref="U14:U20"/>
    <mergeCell ref="V14:V20"/>
    <mergeCell ref="W14:W20"/>
    <mergeCell ref="AD14:AD20"/>
    <mergeCell ref="AF14:AF20"/>
    <mergeCell ref="B7:B12"/>
    <mergeCell ref="D7:D12"/>
    <mergeCell ref="G7:G12"/>
    <mergeCell ref="L7:L12"/>
    <mergeCell ref="T7:T12"/>
    <mergeCell ref="U7:U12"/>
    <mergeCell ref="V7:V12"/>
    <mergeCell ref="W7:W12"/>
    <mergeCell ref="AF4:AF5"/>
    <mergeCell ref="AD7:AD12"/>
    <mergeCell ref="S1:AB1"/>
    <mergeCell ref="U2:W2"/>
    <mergeCell ref="X2:AA2"/>
    <mergeCell ref="AD2:AE2"/>
    <mergeCell ref="B4:B5"/>
    <mergeCell ref="D4:D5"/>
    <mergeCell ref="G4:G5"/>
    <mergeCell ref="L4:L5"/>
  </mergeCells>
  <phoneticPr fontId="48" type="noConversion"/>
  <dataValidations count="1">
    <dataValidation type="list" allowBlank="1" showInputMessage="1" showErrorMessage="1" sqref="D49:F49 AG49:AI49 S41:S49 S70:S79 E41:F48 E70:F79" xr:uid="{3A8D4FD2-A1CB-4A31-A64E-0BB11411A02A}">
      <formula1>#REF!</formula1>
    </dataValidation>
  </dataValidation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K296"/>
  <sheetViews>
    <sheetView topLeftCell="D1" workbookViewId="0">
      <selection activeCell="F16" sqref="F16"/>
    </sheetView>
  </sheetViews>
  <sheetFormatPr defaultRowHeight="14.5" x14ac:dyDescent="0.35"/>
  <cols>
    <col min="1" max="1" width="18.26953125" customWidth="1"/>
    <col min="2" max="3" width="34.453125" customWidth="1"/>
    <col min="4" max="4" width="20.54296875" customWidth="1"/>
    <col min="5" max="5" width="30.81640625" customWidth="1"/>
    <col min="6" max="7" width="24.81640625" customWidth="1"/>
    <col min="8" max="8" width="21" customWidth="1"/>
    <col min="9" max="9" width="17.7265625" customWidth="1"/>
    <col min="10" max="11" width="14.26953125" customWidth="1"/>
  </cols>
  <sheetData>
    <row r="1" spans="1:11" ht="29" x14ac:dyDescent="0.35">
      <c r="A1" s="44" t="s">
        <v>125</v>
      </c>
      <c r="B1" s="45" t="s">
        <v>126</v>
      </c>
      <c r="C1" s="46" t="s">
        <v>41</v>
      </c>
      <c r="D1" s="71" t="s">
        <v>3</v>
      </c>
      <c r="E1" s="38" t="s">
        <v>20</v>
      </c>
      <c r="F1" s="38" t="s">
        <v>71</v>
      </c>
      <c r="G1" s="38" t="s">
        <v>736</v>
      </c>
      <c r="H1" s="38" t="s">
        <v>51</v>
      </c>
      <c r="I1" s="38" t="s">
        <v>500</v>
      </c>
      <c r="J1" s="38" t="s">
        <v>490</v>
      </c>
      <c r="K1" s="38" t="s">
        <v>52</v>
      </c>
    </row>
    <row r="2" spans="1:11" x14ac:dyDescent="0.35">
      <c r="A2" s="40" t="s">
        <v>127</v>
      </c>
      <c r="B2" s="40" t="s">
        <v>80</v>
      </c>
      <c r="C2" s="40" t="s">
        <v>112</v>
      </c>
      <c r="F2" s="3" t="s">
        <v>543</v>
      </c>
      <c r="G2" t="s">
        <v>105</v>
      </c>
      <c r="I2" s="3"/>
      <c r="K2" s="3" t="s">
        <v>441</v>
      </c>
    </row>
    <row r="3" spans="1:11" x14ac:dyDescent="0.35">
      <c r="A3" s="40" t="s">
        <v>122</v>
      </c>
      <c r="B3" s="40" t="s">
        <v>81</v>
      </c>
      <c r="C3" s="40" t="s">
        <v>128</v>
      </c>
      <c r="D3" t="s">
        <v>173</v>
      </c>
      <c r="E3" t="s">
        <v>169</v>
      </c>
      <c r="F3" s="3" t="s">
        <v>544</v>
      </c>
      <c r="G3" t="s">
        <v>538</v>
      </c>
      <c r="H3" t="s">
        <v>424</v>
      </c>
      <c r="I3" s="3" t="s">
        <v>552</v>
      </c>
      <c r="J3" s="72" t="s">
        <v>499</v>
      </c>
      <c r="K3" t="s">
        <v>558</v>
      </c>
    </row>
    <row r="4" spans="1:11" x14ac:dyDescent="0.35">
      <c r="A4" s="40" t="s">
        <v>129</v>
      </c>
      <c r="B4" s="40" t="s">
        <v>82</v>
      </c>
      <c r="C4" s="40" t="s">
        <v>113</v>
      </c>
      <c r="D4" t="s">
        <v>170</v>
      </c>
      <c r="E4" t="s">
        <v>168</v>
      </c>
      <c r="F4" s="3" t="s">
        <v>545</v>
      </c>
      <c r="G4" t="s">
        <v>541</v>
      </c>
      <c r="H4" t="s">
        <v>425</v>
      </c>
      <c r="I4" s="3" t="s">
        <v>501</v>
      </c>
      <c r="J4" s="72" t="s">
        <v>493</v>
      </c>
      <c r="K4" t="s">
        <v>559</v>
      </c>
    </row>
    <row r="5" spans="1:11" x14ac:dyDescent="0.35">
      <c r="A5" s="40" t="s">
        <v>130</v>
      </c>
      <c r="B5" s="40" t="s">
        <v>83</v>
      </c>
      <c r="C5" s="40" t="s">
        <v>83</v>
      </c>
      <c r="D5" s="3" t="s">
        <v>174</v>
      </c>
      <c r="E5" t="s">
        <v>484</v>
      </c>
      <c r="F5" s="3" t="s">
        <v>546</v>
      </c>
      <c r="G5" t="s">
        <v>536</v>
      </c>
      <c r="H5" t="s">
        <v>426</v>
      </c>
      <c r="I5" s="3" t="s">
        <v>553</v>
      </c>
      <c r="J5" s="72" t="s">
        <v>498</v>
      </c>
      <c r="K5" t="s">
        <v>560</v>
      </c>
    </row>
    <row r="6" spans="1:11" x14ac:dyDescent="0.35">
      <c r="A6" s="40" t="s">
        <v>131</v>
      </c>
      <c r="B6" s="40" t="s">
        <v>84</v>
      </c>
      <c r="C6" s="40" t="s">
        <v>114</v>
      </c>
      <c r="D6" s="3" t="s">
        <v>175</v>
      </c>
      <c r="E6" t="s">
        <v>657</v>
      </c>
      <c r="F6" s="3" t="s">
        <v>547</v>
      </c>
      <c r="G6" t="s">
        <v>540</v>
      </c>
      <c r="H6" t="s">
        <v>427</v>
      </c>
      <c r="I6" t="s">
        <v>502</v>
      </c>
      <c r="J6" s="72" t="s">
        <v>496</v>
      </c>
      <c r="K6" t="s">
        <v>561</v>
      </c>
    </row>
    <row r="7" spans="1:11" x14ac:dyDescent="0.35">
      <c r="A7" s="40" t="s">
        <v>132</v>
      </c>
      <c r="B7" s="40" t="s">
        <v>85</v>
      </c>
      <c r="C7" s="40" t="s">
        <v>115</v>
      </c>
      <c r="D7" t="s">
        <v>176</v>
      </c>
      <c r="E7" t="s">
        <v>167</v>
      </c>
      <c r="F7" s="3" t="s">
        <v>548</v>
      </c>
      <c r="G7" t="s">
        <v>539</v>
      </c>
      <c r="H7" t="s">
        <v>428</v>
      </c>
      <c r="I7" t="s">
        <v>503</v>
      </c>
      <c r="J7" s="72" t="s">
        <v>532</v>
      </c>
      <c r="K7" t="s">
        <v>562</v>
      </c>
    </row>
    <row r="8" spans="1:11" x14ac:dyDescent="0.35">
      <c r="A8" s="40" t="s">
        <v>133</v>
      </c>
      <c r="B8" s="40" t="s">
        <v>86</v>
      </c>
      <c r="C8" s="40" t="s">
        <v>117</v>
      </c>
      <c r="D8" t="s">
        <v>353</v>
      </c>
      <c r="E8" t="s">
        <v>166</v>
      </c>
      <c r="F8" s="3" t="s">
        <v>549</v>
      </c>
      <c r="G8" t="s">
        <v>542</v>
      </c>
      <c r="H8" t="s">
        <v>429</v>
      </c>
      <c r="I8" t="s">
        <v>504</v>
      </c>
      <c r="J8" s="72" t="s">
        <v>533</v>
      </c>
      <c r="K8" t="s">
        <v>563</v>
      </c>
    </row>
    <row r="9" spans="1:11" x14ac:dyDescent="0.35">
      <c r="A9" s="40" t="s">
        <v>134</v>
      </c>
      <c r="B9" s="40" t="s">
        <v>87</v>
      </c>
      <c r="C9" s="40" t="s">
        <v>118</v>
      </c>
      <c r="D9" t="s">
        <v>177</v>
      </c>
      <c r="E9" t="s">
        <v>165</v>
      </c>
      <c r="F9" s="3" t="s">
        <v>550</v>
      </c>
      <c r="G9" t="s">
        <v>537</v>
      </c>
      <c r="H9" t="s">
        <v>430</v>
      </c>
      <c r="I9" t="s">
        <v>505</v>
      </c>
      <c r="J9" s="72" t="s">
        <v>508</v>
      </c>
      <c r="K9" t="s">
        <v>564</v>
      </c>
    </row>
    <row r="10" spans="1:11" x14ac:dyDescent="0.35">
      <c r="A10" s="40" t="s">
        <v>135</v>
      </c>
      <c r="B10" s="40" t="s">
        <v>88</v>
      </c>
      <c r="C10" s="40" t="s">
        <v>119</v>
      </c>
      <c r="D10" t="s">
        <v>354</v>
      </c>
      <c r="E10" t="s">
        <v>164</v>
      </c>
      <c r="F10" s="3" t="s">
        <v>551</v>
      </c>
      <c r="G10" t="s">
        <v>104</v>
      </c>
      <c r="H10" t="s">
        <v>431</v>
      </c>
      <c r="I10" t="s">
        <v>506</v>
      </c>
      <c r="J10" s="72" t="s">
        <v>495</v>
      </c>
      <c r="K10" t="s">
        <v>565</v>
      </c>
    </row>
    <row r="11" spans="1:11" x14ac:dyDescent="0.35">
      <c r="A11" s="40" t="s">
        <v>520</v>
      </c>
      <c r="B11" s="40" t="s">
        <v>521</v>
      </c>
      <c r="C11" s="40" t="s">
        <v>119</v>
      </c>
      <c r="D11" t="s">
        <v>178</v>
      </c>
      <c r="E11" t="s">
        <v>163</v>
      </c>
      <c r="H11" t="s">
        <v>529</v>
      </c>
      <c r="I11" t="s">
        <v>507</v>
      </c>
      <c r="J11" s="72" t="s">
        <v>497</v>
      </c>
      <c r="K11" t="s">
        <v>566</v>
      </c>
    </row>
    <row r="12" spans="1:11" x14ac:dyDescent="0.35">
      <c r="A12" s="40" t="s">
        <v>150</v>
      </c>
      <c r="B12" s="40" t="s">
        <v>151</v>
      </c>
      <c r="C12" s="40" t="s">
        <v>152</v>
      </c>
      <c r="D12" t="s">
        <v>179</v>
      </c>
      <c r="E12" t="s">
        <v>162</v>
      </c>
      <c r="H12" t="s">
        <v>530</v>
      </c>
      <c r="I12" t="s">
        <v>554</v>
      </c>
      <c r="J12" s="72" t="s">
        <v>491</v>
      </c>
      <c r="K12" t="s">
        <v>567</v>
      </c>
    </row>
    <row r="13" spans="1:11" x14ac:dyDescent="0.35">
      <c r="A13" s="40" t="s">
        <v>153</v>
      </c>
      <c r="B13" s="40" t="s">
        <v>154</v>
      </c>
      <c r="C13" s="40" t="s">
        <v>152</v>
      </c>
      <c r="D13" t="s">
        <v>355</v>
      </c>
      <c r="E13" t="s">
        <v>510</v>
      </c>
      <c r="H13" t="s">
        <v>531</v>
      </c>
      <c r="J13" s="72" t="s">
        <v>494</v>
      </c>
      <c r="K13" t="s">
        <v>436</v>
      </c>
    </row>
    <row r="14" spans="1:11" x14ac:dyDescent="0.35">
      <c r="A14" s="40" t="s">
        <v>157</v>
      </c>
      <c r="B14" s="40" t="s">
        <v>158</v>
      </c>
      <c r="C14" s="40" t="s">
        <v>152</v>
      </c>
      <c r="D14" t="s">
        <v>171</v>
      </c>
      <c r="E14" t="s">
        <v>511</v>
      </c>
      <c r="J14" s="72" t="s">
        <v>59</v>
      </c>
      <c r="K14" t="s">
        <v>568</v>
      </c>
    </row>
    <row r="15" spans="1:11" x14ac:dyDescent="0.35">
      <c r="A15" s="40" t="s">
        <v>155</v>
      </c>
      <c r="B15" s="40" t="s">
        <v>156</v>
      </c>
      <c r="C15" s="40" t="s">
        <v>152</v>
      </c>
      <c r="D15" t="s">
        <v>356</v>
      </c>
      <c r="E15" t="s">
        <v>512</v>
      </c>
      <c r="J15" t="s">
        <v>492</v>
      </c>
      <c r="K15" t="s">
        <v>569</v>
      </c>
    </row>
    <row r="16" spans="1:11" x14ac:dyDescent="0.35">
      <c r="A16" s="40" t="s">
        <v>136</v>
      </c>
      <c r="B16" s="40" t="s">
        <v>89</v>
      </c>
      <c r="C16" s="40" t="s">
        <v>89</v>
      </c>
      <c r="D16" t="s">
        <v>357</v>
      </c>
      <c r="E16" t="s">
        <v>161</v>
      </c>
      <c r="J16" t="s">
        <v>534</v>
      </c>
      <c r="K16" t="s">
        <v>432</v>
      </c>
    </row>
    <row r="17" spans="1:11" x14ac:dyDescent="0.35">
      <c r="A17" s="40" t="s">
        <v>137</v>
      </c>
      <c r="B17" s="40" t="s">
        <v>90</v>
      </c>
      <c r="C17" s="40" t="s">
        <v>90</v>
      </c>
      <c r="D17" t="s">
        <v>180</v>
      </c>
      <c r="E17" t="s">
        <v>481</v>
      </c>
      <c r="K17" t="s">
        <v>570</v>
      </c>
    </row>
    <row r="18" spans="1:11" x14ac:dyDescent="0.35">
      <c r="A18" s="40" t="s">
        <v>138</v>
      </c>
      <c r="B18" s="40" t="s">
        <v>91</v>
      </c>
      <c r="C18" s="40" t="s">
        <v>90</v>
      </c>
      <c r="D18" t="s">
        <v>442</v>
      </c>
      <c r="E18" t="s">
        <v>160</v>
      </c>
      <c r="K18" t="s">
        <v>434</v>
      </c>
    </row>
    <row r="19" spans="1:11" x14ac:dyDescent="0.35">
      <c r="A19" s="40" t="s">
        <v>522</v>
      </c>
      <c r="B19" s="40" t="s">
        <v>523</v>
      </c>
      <c r="C19" s="40" t="s">
        <v>90</v>
      </c>
      <c r="D19" t="s">
        <v>181</v>
      </c>
      <c r="E19" t="s">
        <v>513</v>
      </c>
      <c r="K19" t="s">
        <v>571</v>
      </c>
    </row>
    <row r="20" spans="1:11" x14ac:dyDescent="0.35">
      <c r="A20" s="40" t="s">
        <v>139</v>
      </c>
      <c r="B20" s="40" t="s">
        <v>92</v>
      </c>
      <c r="C20" s="40" t="s">
        <v>92</v>
      </c>
      <c r="D20" t="s">
        <v>358</v>
      </c>
      <c r="E20" t="s">
        <v>480</v>
      </c>
      <c r="F20" s="3"/>
      <c r="G20" s="3"/>
      <c r="K20" t="s">
        <v>572</v>
      </c>
    </row>
    <row r="21" spans="1:11" x14ac:dyDescent="0.35">
      <c r="A21" s="40" t="s">
        <v>140</v>
      </c>
      <c r="B21" s="40" t="s">
        <v>93</v>
      </c>
      <c r="C21" s="40" t="s">
        <v>120</v>
      </c>
      <c r="D21" t="s">
        <v>182</v>
      </c>
      <c r="E21" t="s">
        <v>514</v>
      </c>
      <c r="F21" s="3"/>
      <c r="G21" s="3"/>
      <c r="K21" t="s">
        <v>573</v>
      </c>
    </row>
    <row r="22" spans="1:11" x14ac:dyDescent="0.35">
      <c r="A22" s="40" t="s">
        <v>141</v>
      </c>
      <c r="B22" s="40" t="s">
        <v>94</v>
      </c>
      <c r="C22" s="40" t="s">
        <v>120</v>
      </c>
      <c r="D22" t="s">
        <v>183</v>
      </c>
      <c r="E22" t="s">
        <v>515</v>
      </c>
      <c r="K22" t="s">
        <v>574</v>
      </c>
    </row>
    <row r="23" spans="1:11" x14ac:dyDescent="0.35">
      <c r="A23" s="40" t="s">
        <v>142</v>
      </c>
      <c r="B23" s="40" t="s">
        <v>95</v>
      </c>
      <c r="C23" s="40" t="s">
        <v>120</v>
      </c>
      <c r="D23" t="s">
        <v>184</v>
      </c>
      <c r="E23" t="s">
        <v>516</v>
      </c>
      <c r="K23" t="s">
        <v>575</v>
      </c>
    </row>
    <row r="24" spans="1:11" x14ac:dyDescent="0.35">
      <c r="A24" s="40" t="s">
        <v>143</v>
      </c>
      <c r="B24" s="40" t="s">
        <v>96</v>
      </c>
      <c r="C24" s="40" t="s">
        <v>120</v>
      </c>
      <c r="D24" t="s">
        <v>185</v>
      </c>
      <c r="E24" t="s">
        <v>482</v>
      </c>
      <c r="K24" t="s">
        <v>433</v>
      </c>
    </row>
    <row r="25" spans="1:11" x14ac:dyDescent="0.35">
      <c r="A25" s="40" t="s">
        <v>144</v>
      </c>
      <c r="B25" s="40" t="s">
        <v>97</v>
      </c>
      <c r="C25" s="40" t="s">
        <v>124</v>
      </c>
      <c r="D25" s="3" t="s">
        <v>359</v>
      </c>
      <c r="E25" t="s">
        <v>483</v>
      </c>
      <c r="K25" t="s">
        <v>437</v>
      </c>
    </row>
    <row r="26" spans="1:11" x14ac:dyDescent="0.35">
      <c r="A26" s="40" t="s">
        <v>146</v>
      </c>
      <c r="B26" s="40" t="s">
        <v>98</v>
      </c>
      <c r="C26" s="40" t="s">
        <v>116</v>
      </c>
      <c r="D26" t="s">
        <v>186</v>
      </c>
      <c r="E26" t="s">
        <v>159</v>
      </c>
      <c r="K26" t="s">
        <v>435</v>
      </c>
    </row>
    <row r="27" spans="1:11" x14ac:dyDescent="0.35">
      <c r="A27" s="40" t="s">
        <v>147</v>
      </c>
      <c r="B27" s="40" t="s">
        <v>99</v>
      </c>
      <c r="C27" s="40" t="s">
        <v>123</v>
      </c>
      <c r="D27" t="s">
        <v>443</v>
      </c>
      <c r="K27" t="s">
        <v>576</v>
      </c>
    </row>
    <row r="28" spans="1:11" x14ac:dyDescent="0.35">
      <c r="A28" s="40" t="s">
        <v>524</v>
      </c>
      <c r="B28" s="40" t="s">
        <v>525</v>
      </c>
      <c r="C28" s="40" t="s">
        <v>526</v>
      </c>
      <c r="D28" t="s">
        <v>187</v>
      </c>
      <c r="K28" t="s">
        <v>577</v>
      </c>
    </row>
    <row r="29" spans="1:11" x14ac:dyDescent="0.35">
      <c r="A29" s="40" t="s">
        <v>148</v>
      </c>
      <c r="B29" s="40" t="s">
        <v>100</v>
      </c>
      <c r="C29" s="40" t="s">
        <v>149</v>
      </c>
      <c r="D29" t="s">
        <v>444</v>
      </c>
      <c r="K29" t="s">
        <v>578</v>
      </c>
    </row>
    <row r="30" spans="1:11" x14ac:dyDescent="0.35">
      <c r="A30" s="40" t="s">
        <v>527</v>
      </c>
      <c r="B30" s="40" t="s">
        <v>528</v>
      </c>
      <c r="C30" s="40" t="s">
        <v>149</v>
      </c>
      <c r="D30" t="s">
        <v>188</v>
      </c>
      <c r="K30" t="s">
        <v>579</v>
      </c>
    </row>
    <row r="31" spans="1:11" x14ac:dyDescent="0.35">
      <c r="A31" s="40"/>
      <c r="B31" s="40"/>
      <c r="C31" s="40"/>
      <c r="D31" t="s">
        <v>445</v>
      </c>
      <c r="K31" t="s">
        <v>580</v>
      </c>
    </row>
    <row r="32" spans="1:11" x14ac:dyDescent="0.35">
      <c r="A32" s="40"/>
      <c r="B32" s="40"/>
      <c r="C32" s="40"/>
      <c r="D32" t="s">
        <v>172</v>
      </c>
      <c r="K32" t="s">
        <v>581</v>
      </c>
    </row>
    <row r="33" spans="1:11" x14ac:dyDescent="0.35">
      <c r="A33" s="40"/>
      <c r="B33" s="40"/>
      <c r="C33" s="40"/>
      <c r="D33" t="s">
        <v>189</v>
      </c>
      <c r="K33" t="s">
        <v>438</v>
      </c>
    </row>
    <row r="34" spans="1:11" x14ac:dyDescent="0.35">
      <c r="A34" s="40"/>
      <c r="B34" s="40"/>
      <c r="C34" s="40"/>
      <c r="D34" s="3" t="s">
        <v>446</v>
      </c>
      <c r="K34" t="s">
        <v>582</v>
      </c>
    </row>
    <row r="35" spans="1:11" x14ac:dyDescent="0.35">
      <c r="A35" s="40"/>
      <c r="B35" s="40"/>
      <c r="C35" s="40"/>
      <c r="D35" t="s">
        <v>190</v>
      </c>
      <c r="K35" t="s">
        <v>583</v>
      </c>
    </row>
    <row r="36" spans="1:11" x14ac:dyDescent="0.35">
      <c r="A36" s="40"/>
      <c r="B36" s="40"/>
      <c r="C36" s="40"/>
      <c r="D36" t="s">
        <v>360</v>
      </c>
      <c r="K36" t="s">
        <v>584</v>
      </c>
    </row>
    <row r="37" spans="1:11" x14ac:dyDescent="0.35">
      <c r="A37" s="40"/>
      <c r="B37" s="40"/>
      <c r="C37" s="40"/>
      <c r="D37" t="s">
        <v>191</v>
      </c>
      <c r="K37" t="s">
        <v>585</v>
      </c>
    </row>
    <row r="38" spans="1:11" x14ac:dyDescent="0.35">
      <c r="A38" s="40"/>
      <c r="B38" s="40"/>
      <c r="C38" s="40"/>
      <c r="D38" t="s">
        <v>192</v>
      </c>
      <c r="K38" t="s">
        <v>586</v>
      </c>
    </row>
    <row r="39" spans="1:11" x14ac:dyDescent="0.35">
      <c r="A39" s="40"/>
      <c r="B39" s="40"/>
      <c r="C39" s="40"/>
      <c r="D39" t="s">
        <v>193</v>
      </c>
      <c r="K39" t="s">
        <v>587</v>
      </c>
    </row>
    <row r="40" spans="1:11" x14ac:dyDescent="0.35">
      <c r="A40" s="40"/>
      <c r="B40" s="40"/>
      <c r="C40" s="40"/>
      <c r="D40" t="s">
        <v>447</v>
      </c>
      <c r="K40" t="s">
        <v>588</v>
      </c>
    </row>
    <row r="41" spans="1:11" x14ac:dyDescent="0.35">
      <c r="A41" s="40"/>
      <c r="B41" s="40"/>
      <c r="C41" s="40"/>
      <c r="D41" t="s">
        <v>361</v>
      </c>
      <c r="K41" t="s">
        <v>589</v>
      </c>
    </row>
    <row r="42" spans="1:11" x14ac:dyDescent="0.35">
      <c r="A42" s="40"/>
      <c r="B42" s="40"/>
      <c r="C42" s="40"/>
      <c r="D42" t="s">
        <v>194</v>
      </c>
      <c r="K42" t="s">
        <v>590</v>
      </c>
    </row>
    <row r="43" spans="1:11" x14ac:dyDescent="0.35">
      <c r="A43" s="40"/>
      <c r="B43" s="40"/>
      <c r="C43" s="40"/>
      <c r="D43" t="s">
        <v>195</v>
      </c>
      <c r="K43" t="s">
        <v>591</v>
      </c>
    </row>
    <row r="44" spans="1:11" x14ac:dyDescent="0.35">
      <c r="A44" s="40"/>
      <c r="B44" s="40"/>
      <c r="C44" s="40"/>
      <c r="D44" t="s">
        <v>448</v>
      </c>
      <c r="K44" t="s">
        <v>592</v>
      </c>
    </row>
    <row r="45" spans="1:11" x14ac:dyDescent="0.35">
      <c r="A45" s="40"/>
      <c r="B45" s="40"/>
      <c r="C45" s="40"/>
      <c r="D45" t="s">
        <v>196</v>
      </c>
      <c r="K45" t="s">
        <v>593</v>
      </c>
    </row>
    <row r="46" spans="1:11" x14ac:dyDescent="0.35">
      <c r="A46" s="40"/>
      <c r="B46" s="40"/>
      <c r="C46" s="40"/>
      <c r="D46" t="s">
        <v>362</v>
      </c>
      <c r="K46" t="s">
        <v>594</v>
      </c>
    </row>
    <row r="47" spans="1:11" x14ac:dyDescent="0.35">
      <c r="A47" s="40"/>
      <c r="B47" s="40"/>
      <c r="D47" t="s">
        <v>197</v>
      </c>
      <c r="K47" t="s">
        <v>595</v>
      </c>
    </row>
    <row r="48" spans="1:11" x14ac:dyDescent="0.35">
      <c r="A48" s="40"/>
      <c r="B48" s="40"/>
      <c r="C48" s="40"/>
      <c r="D48" t="s">
        <v>198</v>
      </c>
      <c r="K48" t="s">
        <v>596</v>
      </c>
    </row>
    <row r="49" spans="1:11" x14ac:dyDescent="0.35">
      <c r="A49" s="40"/>
      <c r="B49" s="40"/>
      <c r="C49" s="40"/>
      <c r="D49" t="s">
        <v>199</v>
      </c>
      <c r="K49" t="s">
        <v>597</v>
      </c>
    </row>
    <row r="50" spans="1:11" x14ac:dyDescent="0.35">
      <c r="A50" s="40"/>
      <c r="B50" s="40"/>
      <c r="C50" s="40"/>
      <c r="D50" t="s">
        <v>449</v>
      </c>
      <c r="K50" t="s">
        <v>598</v>
      </c>
    </row>
    <row r="51" spans="1:11" x14ac:dyDescent="0.35">
      <c r="A51" s="40"/>
      <c r="B51" s="40"/>
      <c r="C51" s="40"/>
      <c r="D51" t="s">
        <v>200</v>
      </c>
      <c r="K51" t="s">
        <v>599</v>
      </c>
    </row>
    <row r="52" spans="1:11" x14ac:dyDescent="0.35">
      <c r="A52" s="40"/>
      <c r="B52" s="40"/>
      <c r="C52" s="40"/>
      <c r="D52" t="s">
        <v>363</v>
      </c>
      <c r="K52" t="s">
        <v>600</v>
      </c>
    </row>
    <row r="53" spans="1:11" x14ac:dyDescent="0.35">
      <c r="A53" s="40"/>
      <c r="B53" s="40"/>
      <c r="C53" s="40"/>
      <c r="D53" t="s">
        <v>201</v>
      </c>
      <c r="K53" t="s">
        <v>601</v>
      </c>
    </row>
    <row r="54" spans="1:11" x14ac:dyDescent="0.35">
      <c r="A54" s="40"/>
      <c r="B54" s="40"/>
      <c r="C54" s="40"/>
      <c r="D54" t="s">
        <v>364</v>
      </c>
      <c r="K54" t="s">
        <v>602</v>
      </c>
    </row>
    <row r="55" spans="1:11" x14ac:dyDescent="0.35">
      <c r="A55" s="40"/>
      <c r="B55" s="40"/>
      <c r="C55" s="40"/>
      <c r="D55" t="s">
        <v>450</v>
      </c>
      <c r="K55" t="s">
        <v>603</v>
      </c>
    </row>
    <row r="56" spans="1:11" x14ac:dyDescent="0.35">
      <c r="A56" s="40"/>
      <c r="B56" s="40"/>
      <c r="C56" s="40"/>
      <c r="D56" s="3" t="s">
        <v>365</v>
      </c>
      <c r="K56" t="s">
        <v>604</v>
      </c>
    </row>
    <row r="57" spans="1:11" x14ac:dyDescent="0.35">
      <c r="A57" s="40"/>
      <c r="B57" s="40"/>
      <c r="C57" s="40"/>
      <c r="D57" t="s">
        <v>366</v>
      </c>
      <c r="K57" t="s">
        <v>605</v>
      </c>
    </row>
    <row r="58" spans="1:11" x14ac:dyDescent="0.35">
      <c r="A58" s="40"/>
      <c r="B58" s="40"/>
      <c r="C58" s="40"/>
      <c r="D58" t="s">
        <v>202</v>
      </c>
      <c r="K58" t="s">
        <v>606</v>
      </c>
    </row>
    <row r="59" spans="1:11" x14ac:dyDescent="0.35">
      <c r="A59" s="40"/>
      <c r="B59" s="40"/>
      <c r="C59" s="40"/>
      <c r="D59" t="s">
        <v>367</v>
      </c>
      <c r="K59" t="s">
        <v>607</v>
      </c>
    </row>
    <row r="60" spans="1:11" x14ac:dyDescent="0.35">
      <c r="A60" s="40"/>
      <c r="B60" s="40"/>
      <c r="C60" s="40"/>
      <c r="D60" t="s">
        <v>368</v>
      </c>
      <c r="K60" t="s">
        <v>608</v>
      </c>
    </row>
    <row r="61" spans="1:11" x14ac:dyDescent="0.35">
      <c r="A61" s="40"/>
      <c r="B61" s="40"/>
      <c r="C61" s="40"/>
      <c r="D61" t="s">
        <v>203</v>
      </c>
      <c r="K61" t="s">
        <v>609</v>
      </c>
    </row>
    <row r="62" spans="1:11" x14ac:dyDescent="0.35">
      <c r="A62" s="40"/>
      <c r="B62" s="40"/>
      <c r="C62" s="40"/>
      <c r="D62" s="3" t="s">
        <v>204</v>
      </c>
      <c r="K62" t="s">
        <v>610</v>
      </c>
    </row>
    <row r="63" spans="1:11" x14ac:dyDescent="0.35">
      <c r="A63" s="40"/>
      <c r="B63" s="40"/>
      <c r="C63" s="40"/>
      <c r="D63" t="s">
        <v>205</v>
      </c>
      <c r="K63" t="s">
        <v>611</v>
      </c>
    </row>
    <row r="64" spans="1:11" x14ac:dyDescent="0.35">
      <c r="A64" s="40"/>
      <c r="B64" s="40"/>
      <c r="C64" s="40"/>
      <c r="D64" t="s">
        <v>206</v>
      </c>
      <c r="K64" t="s">
        <v>612</v>
      </c>
    </row>
    <row r="65" spans="1:11" x14ac:dyDescent="0.35">
      <c r="A65" s="40"/>
      <c r="B65" s="40"/>
      <c r="C65" s="40"/>
      <c r="D65" t="s">
        <v>207</v>
      </c>
      <c r="K65" t="s">
        <v>613</v>
      </c>
    </row>
    <row r="66" spans="1:11" x14ac:dyDescent="0.35">
      <c r="A66" s="40"/>
      <c r="B66" s="40"/>
      <c r="C66" s="40"/>
      <c r="D66" t="s">
        <v>208</v>
      </c>
      <c r="K66" t="s">
        <v>614</v>
      </c>
    </row>
    <row r="67" spans="1:11" x14ac:dyDescent="0.35">
      <c r="A67" s="40"/>
      <c r="B67" s="40"/>
      <c r="C67" s="40"/>
      <c r="D67" t="s">
        <v>451</v>
      </c>
      <c r="K67" t="s">
        <v>615</v>
      </c>
    </row>
    <row r="68" spans="1:11" x14ac:dyDescent="0.35">
      <c r="A68" s="40"/>
      <c r="B68" s="40"/>
      <c r="C68" s="40"/>
      <c r="D68" s="3" t="s">
        <v>209</v>
      </c>
      <c r="K68" t="s">
        <v>616</v>
      </c>
    </row>
    <row r="69" spans="1:11" x14ac:dyDescent="0.35">
      <c r="A69" s="40"/>
      <c r="B69" s="40"/>
      <c r="C69" s="40"/>
      <c r="D69" t="s">
        <v>452</v>
      </c>
      <c r="K69" t="s">
        <v>617</v>
      </c>
    </row>
    <row r="70" spans="1:11" x14ac:dyDescent="0.35">
      <c r="A70" s="40"/>
      <c r="B70" s="40"/>
      <c r="C70" s="40"/>
      <c r="D70" t="s">
        <v>210</v>
      </c>
      <c r="K70" t="s">
        <v>618</v>
      </c>
    </row>
    <row r="71" spans="1:11" x14ac:dyDescent="0.35">
      <c r="A71" s="40"/>
      <c r="B71" s="40"/>
      <c r="C71" s="40"/>
      <c r="D71" t="s">
        <v>211</v>
      </c>
      <c r="K71" t="s">
        <v>619</v>
      </c>
    </row>
    <row r="72" spans="1:11" x14ac:dyDescent="0.35">
      <c r="A72" s="40"/>
      <c r="B72" s="40"/>
      <c r="C72" s="40"/>
      <c r="D72" t="s">
        <v>212</v>
      </c>
      <c r="K72" t="s">
        <v>620</v>
      </c>
    </row>
    <row r="73" spans="1:11" x14ac:dyDescent="0.35">
      <c r="A73" s="40"/>
      <c r="B73" s="40"/>
      <c r="C73" s="40"/>
      <c r="D73" t="s">
        <v>213</v>
      </c>
      <c r="K73" t="s">
        <v>621</v>
      </c>
    </row>
    <row r="74" spans="1:11" x14ac:dyDescent="0.35">
      <c r="A74" s="40"/>
      <c r="B74" s="40"/>
      <c r="C74" s="40"/>
      <c r="D74" t="s">
        <v>369</v>
      </c>
      <c r="K74" t="s">
        <v>622</v>
      </c>
    </row>
    <row r="75" spans="1:11" x14ac:dyDescent="0.35">
      <c r="A75" s="40"/>
      <c r="B75" s="40"/>
      <c r="C75" s="40"/>
      <c r="D75" t="s">
        <v>214</v>
      </c>
      <c r="K75" t="s">
        <v>623</v>
      </c>
    </row>
    <row r="76" spans="1:11" x14ac:dyDescent="0.35">
      <c r="A76" s="40"/>
      <c r="B76" s="40"/>
      <c r="C76" s="40"/>
      <c r="D76" t="s">
        <v>370</v>
      </c>
      <c r="K76" t="s">
        <v>624</v>
      </c>
    </row>
    <row r="77" spans="1:11" x14ac:dyDescent="0.35">
      <c r="A77" s="40"/>
      <c r="B77" s="40"/>
      <c r="C77" s="40"/>
      <c r="D77" t="s">
        <v>215</v>
      </c>
      <c r="K77" t="s">
        <v>625</v>
      </c>
    </row>
    <row r="78" spans="1:11" x14ac:dyDescent="0.35">
      <c r="A78" s="40"/>
      <c r="B78" s="40"/>
      <c r="C78" s="40"/>
      <c r="D78" t="s">
        <v>371</v>
      </c>
      <c r="K78" t="s">
        <v>626</v>
      </c>
    </row>
    <row r="79" spans="1:11" x14ac:dyDescent="0.35">
      <c r="C79" s="40"/>
      <c r="D79" t="s">
        <v>216</v>
      </c>
      <c r="K79" t="s">
        <v>627</v>
      </c>
    </row>
    <row r="80" spans="1:11" x14ac:dyDescent="0.35">
      <c r="C80" s="40"/>
      <c r="D80" t="s">
        <v>372</v>
      </c>
      <c r="K80" t="s">
        <v>628</v>
      </c>
    </row>
    <row r="81" spans="3:11" x14ac:dyDescent="0.35">
      <c r="C81" s="40"/>
      <c r="D81" t="s">
        <v>217</v>
      </c>
      <c r="K81" t="s">
        <v>629</v>
      </c>
    </row>
    <row r="82" spans="3:11" x14ac:dyDescent="0.35">
      <c r="C82" s="40"/>
      <c r="D82" t="s">
        <v>218</v>
      </c>
      <c r="K82" t="s">
        <v>630</v>
      </c>
    </row>
    <row r="83" spans="3:11" x14ac:dyDescent="0.35">
      <c r="C83" s="40"/>
      <c r="D83" t="s">
        <v>453</v>
      </c>
      <c r="K83" t="s">
        <v>631</v>
      </c>
    </row>
    <row r="84" spans="3:11" x14ac:dyDescent="0.35">
      <c r="C84" s="40"/>
      <c r="D84" t="s">
        <v>373</v>
      </c>
      <c r="K84" t="s">
        <v>632</v>
      </c>
    </row>
    <row r="85" spans="3:11" x14ac:dyDescent="0.35">
      <c r="C85" s="40"/>
      <c r="D85" t="s">
        <v>219</v>
      </c>
      <c r="K85" t="s">
        <v>633</v>
      </c>
    </row>
    <row r="86" spans="3:11" x14ac:dyDescent="0.35">
      <c r="C86" s="40"/>
      <c r="D86" t="s">
        <v>220</v>
      </c>
      <c r="K86" t="s">
        <v>634</v>
      </c>
    </row>
    <row r="87" spans="3:11" x14ac:dyDescent="0.35">
      <c r="C87" s="40"/>
      <c r="D87" t="s">
        <v>221</v>
      </c>
      <c r="K87" t="s">
        <v>635</v>
      </c>
    </row>
    <row r="88" spans="3:11" x14ac:dyDescent="0.35">
      <c r="C88" s="40"/>
      <c r="D88" t="s">
        <v>374</v>
      </c>
      <c r="K88" t="s">
        <v>636</v>
      </c>
    </row>
    <row r="89" spans="3:11" x14ac:dyDescent="0.35">
      <c r="C89" s="40"/>
      <c r="D89" t="s">
        <v>375</v>
      </c>
      <c r="K89" t="s">
        <v>637</v>
      </c>
    </row>
    <row r="90" spans="3:11" x14ac:dyDescent="0.35">
      <c r="C90" s="40"/>
      <c r="D90" t="s">
        <v>454</v>
      </c>
      <c r="K90" t="s">
        <v>638</v>
      </c>
    </row>
    <row r="91" spans="3:11" x14ac:dyDescent="0.35">
      <c r="C91" s="40"/>
      <c r="D91" t="s">
        <v>222</v>
      </c>
    </row>
    <row r="92" spans="3:11" x14ac:dyDescent="0.35">
      <c r="C92" s="40"/>
      <c r="D92" t="s">
        <v>223</v>
      </c>
    </row>
    <row r="93" spans="3:11" x14ac:dyDescent="0.35">
      <c r="C93" s="40"/>
      <c r="D93" t="s">
        <v>224</v>
      </c>
    </row>
    <row r="94" spans="3:11" x14ac:dyDescent="0.35">
      <c r="C94" s="40"/>
      <c r="D94" t="s">
        <v>517</v>
      </c>
    </row>
    <row r="95" spans="3:11" x14ac:dyDescent="0.35">
      <c r="C95" s="40"/>
      <c r="D95" t="s">
        <v>225</v>
      </c>
    </row>
    <row r="96" spans="3:11" x14ac:dyDescent="0.35">
      <c r="C96" s="40"/>
      <c r="D96" t="s">
        <v>226</v>
      </c>
    </row>
    <row r="97" spans="3:4" x14ac:dyDescent="0.35">
      <c r="C97" s="40"/>
      <c r="D97" t="s">
        <v>455</v>
      </c>
    </row>
    <row r="98" spans="3:4" x14ac:dyDescent="0.35">
      <c r="C98" s="40"/>
      <c r="D98" t="s">
        <v>227</v>
      </c>
    </row>
    <row r="99" spans="3:4" x14ac:dyDescent="0.35">
      <c r="C99" s="40"/>
      <c r="D99" t="s">
        <v>228</v>
      </c>
    </row>
    <row r="100" spans="3:4" x14ac:dyDescent="0.35">
      <c r="C100" s="40"/>
      <c r="D100" t="s">
        <v>229</v>
      </c>
    </row>
    <row r="101" spans="3:4" x14ac:dyDescent="0.35">
      <c r="D101" t="s">
        <v>230</v>
      </c>
    </row>
    <row r="102" spans="3:4" x14ac:dyDescent="0.35">
      <c r="D102" t="s">
        <v>456</v>
      </c>
    </row>
    <row r="103" spans="3:4" x14ac:dyDescent="0.35">
      <c r="D103" t="s">
        <v>231</v>
      </c>
    </row>
    <row r="104" spans="3:4" x14ac:dyDescent="0.35">
      <c r="D104" t="s">
        <v>232</v>
      </c>
    </row>
    <row r="105" spans="3:4" x14ac:dyDescent="0.35">
      <c r="D105" t="s">
        <v>457</v>
      </c>
    </row>
    <row r="106" spans="3:4" x14ac:dyDescent="0.35">
      <c r="D106" t="s">
        <v>518</v>
      </c>
    </row>
    <row r="107" spans="3:4" x14ac:dyDescent="0.35">
      <c r="D107" t="s">
        <v>233</v>
      </c>
    </row>
    <row r="108" spans="3:4" x14ac:dyDescent="0.35">
      <c r="D108" t="s">
        <v>234</v>
      </c>
    </row>
    <row r="109" spans="3:4" x14ac:dyDescent="0.35">
      <c r="D109" t="s">
        <v>235</v>
      </c>
    </row>
    <row r="110" spans="3:4" x14ac:dyDescent="0.35">
      <c r="D110" t="s">
        <v>236</v>
      </c>
    </row>
    <row r="111" spans="3:4" x14ac:dyDescent="0.35">
      <c r="D111" t="s">
        <v>237</v>
      </c>
    </row>
    <row r="112" spans="3:4" x14ac:dyDescent="0.35">
      <c r="D112" t="s">
        <v>238</v>
      </c>
    </row>
    <row r="113" spans="4:4" x14ac:dyDescent="0.35">
      <c r="D113" t="s">
        <v>239</v>
      </c>
    </row>
    <row r="114" spans="4:4" x14ac:dyDescent="0.35">
      <c r="D114" t="s">
        <v>458</v>
      </c>
    </row>
    <row r="115" spans="4:4" x14ac:dyDescent="0.35">
      <c r="D115" t="s">
        <v>240</v>
      </c>
    </row>
    <row r="116" spans="4:4" x14ac:dyDescent="0.35">
      <c r="D116" t="s">
        <v>376</v>
      </c>
    </row>
    <row r="117" spans="4:4" x14ac:dyDescent="0.35">
      <c r="D117" t="s">
        <v>377</v>
      </c>
    </row>
    <row r="118" spans="4:4" x14ac:dyDescent="0.35">
      <c r="D118" t="s">
        <v>241</v>
      </c>
    </row>
    <row r="119" spans="4:4" x14ac:dyDescent="0.35">
      <c r="D119" t="s">
        <v>378</v>
      </c>
    </row>
    <row r="120" spans="4:4" x14ac:dyDescent="0.35">
      <c r="D120" t="s">
        <v>242</v>
      </c>
    </row>
    <row r="121" spans="4:4" x14ac:dyDescent="0.35">
      <c r="D121" t="s">
        <v>243</v>
      </c>
    </row>
    <row r="122" spans="4:4" x14ac:dyDescent="0.35">
      <c r="D122" t="s">
        <v>244</v>
      </c>
    </row>
    <row r="123" spans="4:4" x14ac:dyDescent="0.35">
      <c r="D123" t="s">
        <v>379</v>
      </c>
    </row>
    <row r="124" spans="4:4" x14ac:dyDescent="0.35">
      <c r="D124" t="s">
        <v>245</v>
      </c>
    </row>
    <row r="125" spans="4:4" x14ac:dyDescent="0.35">
      <c r="D125" t="s">
        <v>246</v>
      </c>
    </row>
    <row r="126" spans="4:4" x14ac:dyDescent="0.35">
      <c r="D126" t="s">
        <v>247</v>
      </c>
    </row>
    <row r="127" spans="4:4" x14ac:dyDescent="0.35">
      <c r="D127" t="s">
        <v>380</v>
      </c>
    </row>
    <row r="128" spans="4:4" x14ac:dyDescent="0.35">
      <c r="D128" t="s">
        <v>459</v>
      </c>
    </row>
    <row r="129" spans="4:4" x14ac:dyDescent="0.35">
      <c r="D129" t="s">
        <v>248</v>
      </c>
    </row>
    <row r="130" spans="4:4" x14ac:dyDescent="0.35">
      <c r="D130" t="s">
        <v>249</v>
      </c>
    </row>
    <row r="131" spans="4:4" x14ac:dyDescent="0.35">
      <c r="D131" t="s">
        <v>250</v>
      </c>
    </row>
    <row r="132" spans="4:4" x14ac:dyDescent="0.35">
      <c r="D132" t="s">
        <v>381</v>
      </c>
    </row>
    <row r="133" spans="4:4" x14ac:dyDescent="0.35">
      <c r="D133" t="s">
        <v>382</v>
      </c>
    </row>
    <row r="134" spans="4:4" x14ac:dyDescent="0.35">
      <c r="D134" t="s">
        <v>251</v>
      </c>
    </row>
    <row r="135" spans="4:4" x14ac:dyDescent="0.35">
      <c r="D135" t="s">
        <v>460</v>
      </c>
    </row>
    <row r="136" spans="4:4" x14ac:dyDescent="0.35">
      <c r="D136" t="s">
        <v>383</v>
      </c>
    </row>
    <row r="137" spans="4:4" x14ac:dyDescent="0.35">
      <c r="D137" t="s">
        <v>461</v>
      </c>
    </row>
    <row r="138" spans="4:4" x14ac:dyDescent="0.35">
      <c r="D138" t="s">
        <v>462</v>
      </c>
    </row>
    <row r="139" spans="4:4" x14ac:dyDescent="0.35">
      <c r="D139" t="s">
        <v>252</v>
      </c>
    </row>
    <row r="140" spans="4:4" x14ac:dyDescent="0.35">
      <c r="D140" t="s">
        <v>253</v>
      </c>
    </row>
    <row r="141" spans="4:4" x14ac:dyDescent="0.35">
      <c r="D141" t="s">
        <v>463</v>
      </c>
    </row>
    <row r="142" spans="4:4" x14ac:dyDescent="0.35">
      <c r="D142" t="s">
        <v>254</v>
      </c>
    </row>
    <row r="143" spans="4:4" x14ac:dyDescent="0.35">
      <c r="D143" t="s">
        <v>464</v>
      </c>
    </row>
    <row r="144" spans="4:4" x14ac:dyDescent="0.35">
      <c r="D144" t="s">
        <v>255</v>
      </c>
    </row>
    <row r="145" spans="4:4" x14ac:dyDescent="0.35">
      <c r="D145" t="s">
        <v>465</v>
      </c>
    </row>
    <row r="146" spans="4:4" x14ac:dyDescent="0.35">
      <c r="D146" t="s">
        <v>256</v>
      </c>
    </row>
    <row r="147" spans="4:4" x14ac:dyDescent="0.35">
      <c r="D147" t="s">
        <v>466</v>
      </c>
    </row>
    <row r="148" spans="4:4" x14ac:dyDescent="0.35">
      <c r="D148" t="s">
        <v>89</v>
      </c>
    </row>
    <row r="149" spans="4:4" x14ac:dyDescent="0.35">
      <c r="D149" t="s">
        <v>257</v>
      </c>
    </row>
    <row r="150" spans="4:4" x14ac:dyDescent="0.35">
      <c r="D150" t="s">
        <v>258</v>
      </c>
    </row>
    <row r="151" spans="4:4" x14ac:dyDescent="0.35">
      <c r="D151" t="s">
        <v>259</v>
      </c>
    </row>
    <row r="152" spans="4:4" x14ac:dyDescent="0.35">
      <c r="D152" t="s">
        <v>260</v>
      </c>
    </row>
    <row r="153" spans="4:4" x14ac:dyDescent="0.35">
      <c r="D153" t="s">
        <v>384</v>
      </c>
    </row>
    <row r="154" spans="4:4" x14ac:dyDescent="0.35">
      <c r="D154" t="s">
        <v>261</v>
      </c>
    </row>
    <row r="155" spans="4:4" x14ac:dyDescent="0.35">
      <c r="D155" t="s">
        <v>262</v>
      </c>
    </row>
    <row r="156" spans="4:4" x14ac:dyDescent="0.35">
      <c r="D156" t="s">
        <v>263</v>
      </c>
    </row>
    <row r="157" spans="4:4" x14ac:dyDescent="0.35">
      <c r="D157" t="s">
        <v>264</v>
      </c>
    </row>
    <row r="158" spans="4:4" x14ac:dyDescent="0.35">
      <c r="D158" t="s">
        <v>385</v>
      </c>
    </row>
    <row r="159" spans="4:4" x14ac:dyDescent="0.35">
      <c r="D159" t="s">
        <v>265</v>
      </c>
    </row>
    <row r="160" spans="4:4" x14ac:dyDescent="0.35">
      <c r="D160" t="s">
        <v>386</v>
      </c>
    </row>
    <row r="161" spans="4:4" x14ac:dyDescent="0.35">
      <c r="D161" t="s">
        <v>467</v>
      </c>
    </row>
    <row r="162" spans="4:4" x14ac:dyDescent="0.35">
      <c r="D162" t="s">
        <v>387</v>
      </c>
    </row>
    <row r="163" spans="4:4" x14ac:dyDescent="0.35">
      <c r="D163" t="s">
        <v>388</v>
      </c>
    </row>
    <row r="164" spans="4:4" x14ac:dyDescent="0.35">
      <c r="D164" t="s">
        <v>468</v>
      </c>
    </row>
    <row r="165" spans="4:4" x14ac:dyDescent="0.35">
      <c r="D165" t="s">
        <v>389</v>
      </c>
    </row>
    <row r="166" spans="4:4" x14ac:dyDescent="0.35">
      <c r="D166" t="s">
        <v>266</v>
      </c>
    </row>
    <row r="167" spans="4:4" x14ac:dyDescent="0.35">
      <c r="D167" t="s">
        <v>267</v>
      </c>
    </row>
    <row r="168" spans="4:4" x14ac:dyDescent="0.35">
      <c r="D168" t="s">
        <v>268</v>
      </c>
    </row>
    <row r="169" spans="4:4" x14ac:dyDescent="0.35">
      <c r="D169" t="s">
        <v>269</v>
      </c>
    </row>
    <row r="170" spans="4:4" x14ac:dyDescent="0.35">
      <c r="D170" t="s">
        <v>270</v>
      </c>
    </row>
    <row r="171" spans="4:4" x14ac:dyDescent="0.35">
      <c r="D171" t="s">
        <v>271</v>
      </c>
    </row>
    <row r="172" spans="4:4" x14ac:dyDescent="0.35">
      <c r="D172" t="s">
        <v>272</v>
      </c>
    </row>
    <row r="173" spans="4:4" x14ac:dyDescent="0.35">
      <c r="D173" t="s">
        <v>273</v>
      </c>
    </row>
    <row r="174" spans="4:4" x14ac:dyDescent="0.35">
      <c r="D174" t="s">
        <v>274</v>
      </c>
    </row>
    <row r="175" spans="4:4" x14ac:dyDescent="0.35">
      <c r="D175" t="s">
        <v>275</v>
      </c>
    </row>
    <row r="176" spans="4:4" x14ac:dyDescent="0.35">
      <c r="D176" t="s">
        <v>469</v>
      </c>
    </row>
    <row r="177" spans="4:4" x14ac:dyDescent="0.35">
      <c r="D177" t="s">
        <v>390</v>
      </c>
    </row>
    <row r="178" spans="4:4" x14ac:dyDescent="0.35">
      <c r="D178" t="s">
        <v>391</v>
      </c>
    </row>
    <row r="179" spans="4:4" x14ac:dyDescent="0.35">
      <c r="D179" t="s">
        <v>276</v>
      </c>
    </row>
    <row r="180" spans="4:4" x14ac:dyDescent="0.35">
      <c r="D180" t="s">
        <v>277</v>
      </c>
    </row>
    <row r="181" spans="4:4" x14ac:dyDescent="0.35">
      <c r="D181" t="s">
        <v>470</v>
      </c>
    </row>
    <row r="182" spans="4:4" x14ac:dyDescent="0.35">
      <c r="D182" t="s">
        <v>278</v>
      </c>
    </row>
    <row r="183" spans="4:4" x14ac:dyDescent="0.35">
      <c r="D183" t="s">
        <v>279</v>
      </c>
    </row>
    <row r="184" spans="4:4" x14ac:dyDescent="0.35">
      <c r="D184" t="s">
        <v>280</v>
      </c>
    </row>
    <row r="185" spans="4:4" x14ac:dyDescent="0.35">
      <c r="D185" t="s">
        <v>471</v>
      </c>
    </row>
    <row r="186" spans="4:4" x14ac:dyDescent="0.35">
      <c r="D186" t="s">
        <v>281</v>
      </c>
    </row>
    <row r="187" spans="4:4" x14ac:dyDescent="0.35">
      <c r="D187" t="s">
        <v>282</v>
      </c>
    </row>
    <row r="188" spans="4:4" x14ac:dyDescent="0.35">
      <c r="D188" t="s">
        <v>472</v>
      </c>
    </row>
    <row r="189" spans="4:4" x14ac:dyDescent="0.35">
      <c r="D189" t="s">
        <v>392</v>
      </c>
    </row>
    <row r="190" spans="4:4" x14ac:dyDescent="0.35">
      <c r="D190" t="s">
        <v>283</v>
      </c>
    </row>
    <row r="191" spans="4:4" x14ac:dyDescent="0.35">
      <c r="D191" t="s">
        <v>284</v>
      </c>
    </row>
    <row r="192" spans="4:4" x14ac:dyDescent="0.35">
      <c r="D192" t="s">
        <v>393</v>
      </c>
    </row>
    <row r="193" spans="4:4" x14ac:dyDescent="0.35">
      <c r="D193" t="s">
        <v>285</v>
      </c>
    </row>
    <row r="194" spans="4:4" x14ac:dyDescent="0.35">
      <c r="D194" t="s">
        <v>394</v>
      </c>
    </row>
    <row r="195" spans="4:4" x14ac:dyDescent="0.35">
      <c r="D195" t="s">
        <v>286</v>
      </c>
    </row>
    <row r="196" spans="4:4" x14ac:dyDescent="0.35">
      <c r="D196" t="s">
        <v>287</v>
      </c>
    </row>
    <row r="197" spans="4:4" x14ac:dyDescent="0.35">
      <c r="D197" t="s">
        <v>395</v>
      </c>
    </row>
    <row r="198" spans="4:4" x14ac:dyDescent="0.35">
      <c r="D198" t="s">
        <v>121</v>
      </c>
    </row>
    <row r="199" spans="4:4" x14ac:dyDescent="0.35">
      <c r="D199" t="s">
        <v>288</v>
      </c>
    </row>
    <row r="200" spans="4:4" x14ac:dyDescent="0.35">
      <c r="D200" t="s">
        <v>289</v>
      </c>
    </row>
    <row r="201" spans="4:4" x14ac:dyDescent="0.35">
      <c r="D201" t="s">
        <v>290</v>
      </c>
    </row>
    <row r="202" spans="4:4" x14ac:dyDescent="0.35">
      <c r="D202" t="s">
        <v>291</v>
      </c>
    </row>
    <row r="203" spans="4:4" x14ac:dyDescent="0.35">
      <c r="D203" t="s">
        <v>292</v>
      </c>
    </row>
    <row r="204" spans="4:4" x14ac:dyDescent="0.35">
      <c r="D204" t="s">
        <v>293</v>
      </c>
    </row>
    <row r="205" spans="4:4" x14ac:dyDescent="0.35">
      <c r="D205" t="s">
        <v>294</v>
      </c>
    </row>
    <row r="206" spans="4:4" x14ac:dyDescent="0.35">
      <c r="D206" t="s">
        <v>295</v>
      </c>
    </row>
    <row r="207" spans="4:4" x14ac:dyDescent="0.35">
      <c r="D207" t="s">
        <v>396</v>
      </c>
    </row>
    <row r="208" spans="4:4" x14ac:dyDescent="0.35">
      <c r="D208" t="s">
        <v>473</v>
      </c>
    </row>
    <row r="209" spans="4:4" x14ac:dyDescent="0.35">
      <c r="D209" t="s">
        <v>397</v>
      </c>
    </row>
    <row r="210" spans="4:4" x14ac:dyDescent="0.35">
      <c r="D210" t="s">
        <v>296</v>
      </c>
    </row>
    <row r="211" spans="4:4" x14ac:dyDescent="0.35">
      <c r="D211" t="s">
        <v>297</v>
      </c>
    </row>
    <row r="212" spans="4:4" x14ac:dyDescent="0.35">
      <c r="D212" t="s">
        <v>298</v>
      </c>
    </row>
    <row r="213" spans="4:4" x14ac:dyDescent="0.35">
      <c r="D213" t="s">
        <v>398</v>
      </c>
    </row>
    <row r="214" spans="4:4" x14ac:dyDescent="0.35">
      <c r="D214" t="s">
        <v>474</v>
      </c>
    </row>
    <row r="215" spans="4:4" x14ac:dyDescent="0.35">
      <c r="D215" t="s">
        <v>299</v>
      </c>
    </row>
    <row r="216" spans="4:4" x14ac:dyDescent="0.35">
      <c r="D216" t="s">
        <v>300</v>
      </c>
    </row>
    <row r="217" spans="4:4" x14ac:dyDescent="0.35">
      <c r="D217" t="s">
        <v>301</v>
      </c>
    </row>
    <row r="218" spans="4:4" x14ac:dyDescent="0.35">
      <c r="D218" t="s">
        <v>399</v>
      </c>
    </row>
    <row r="219" spans="4:4" x14ac:dyDescent="0.35">
      <c r="D219" t="s">
        <v>475</v>
      </c>
    </row>
    <row r="220" spans="4:4" x14ac:dyDescent="0.35">
      <c r="D220" t="s">
        <v>302</v>
      </c>
    </row>
    <row r="221" spans="4:4" x14ac:dyDescent="0.35">
      <c r="D221" t="s">
        <v>303</v>
      </c>
    </row>
    <row r="222" spans="4:4" x14ac:dyDescent="0.35">
      <c r="D222" t="s">
        <v>304</v>
      </c>
    </row>
    <row r="223" spans="4:4" x14ac:dyDescent="0.35">
      <c r="D223" t="s">
        <v>400</v>
      </c>
    </row>
    <row r="224" spans="4:4" x14ac:dyDescent="0.35">
      <c r="D224" t="s">
        <v>305</v>
      </c>
    </row>
    <row r="225" spans="4:4" x14ac:dyDescent="0.35">
      <c r="D225" t="s">
        <v>401</v>
      </c>
    </row>
    <row r="226" spans="4:4" x14ac:dyDescent="0.35">
      <c r="D226" t="s">
        <v>402</v>
      </c>
    </row>
    <row r="227" spans="4:4" x14ac:dyDescent="0.35">
      <c r="D227" t="s">
        <v>403</v>
      </c>
    </row>
    <row r="228" spans="4:4" x14ac:dyDescent="0.35">
      <c r="D228" t="s">
        <v>404</v>
      </c>
    </row>
    <row r="229" spans="4:4" x14ac:dyDescent="0.35">
      <c r="D229" t="s">
        <v>306</v>
      </c>
    </row>
    <row r="230" spans="4:4" x14ac:dyDescent="0.35">
      <c r="D230" t="s">
        <v>307</v>
      </c>
    </row>
    <row r="231" spans="4:4" x14ac:dyDescent="0.35">
      <c r="D231" t="s">
        <v>308</v>
      </c>
    </row>
    <row r="232" spans="4:4" x14ac:dyDescent="0.35">
      <c r="D232" t="s">
        <v>309</v>
      </c>
    </row>
    <row r="233" spans="4:4" x14ac:dyDescent="0.35">
      <c r="D233" t="s">
        <v>310</v>
      </c>
    </row>
    <row r="234" spans="4:4" x14ac:dyDescent="0.35">
      <c r="D234" t="s">
        <v>311</v>
      </c>
    </row>
    <row r="235" spans="4:4" x14ac:dyDescent="0.35">
      <c r="D235" t="s">
        <v>145</v>
      </c>
    </row>
    <row r="236" spans="4:4" x14ac:dyDescent="0.35">
      <c r="D236" t="s">
        <v>312</v>
      </c>
    </row>
    <row r="237" spans="4:4" x14ac:dyDescent="0.35">
      <c r="D237" t="s">
        <v>405</v>
      </c>
    </row>
    <row r="238" spans="4:4" x14ac:dyDescent="0.35">
      <c r="D238" t="s">
        <v>313</v>
      </c>
    </row>
    <row r="239" spans="4:4" x14ac:dyDescent="0.35">
      <c r="D239" t="s">
        <v>476</v>
      </c>
    </row>
    <row r="240" spans="4:4" x14ac:dyDescent="0.35">
      <c r="D240" t="s">
        <v>314</v>
      </c>
    </row>
    <row r="241" spans="4:4" x14ac:dyDescent="0.35">
      <c r="D241" t="s">
        <v>315</v>
      </c>
    </row>
    <row r="242" spans="4:4" x14ac:dyDescent="0.35">
      <c r="D242" t="s">
        <v>406</v>
      </c>
    </row>
    <row r="243" spans="4:4" x14ac:dyDescent="0.35">
      <c r="D243" t="s">
        <v>407</v>
      </c>
    </row>
    <row r="244" spans="4:4" x14ac:dyDescent="0.35">
      <c r="D244" t="s">
        <v>316</v>
      </c>
    </row>
    <row r="245" spans="4:4" x14ac:dyDescent="0.35">
      <c r="D245" t="s">
        <v>408</v>
      </c>
    </row>
    <row r="246" spans="4:4" x14ac:dyDescent="0.35">
      <c r="D246" t="s">
        <v>519</v>
      </c>
    </row>
    <row r="247" spans="4:4" x14ac:dyDescent="0.35">
      <c r="D247" t="s">
        <v>477</v>
      </c>
    </row>
    <row r="248" spans="4:4" x14ac:dyDescent="0.35">
      <c r="D248" t="s">
        <v>317</v>
      </c>
    </row>
    <row r="249" spans="4:4" x14ac:dyDescent="0.35">
      <c r="D249" t="s">
        <v>409</v>
      </c>
    </row>
    <row r="250" spans="4:4" x14ac:dyDescent="0.35">
      <c r="D250" t="s">
        <v>318</v>
      </c>
    </row>
    <row r="251" spans="4:4" x14ac:dyDescent="0.35">
      <c r="D251" t="s">
        <v>319</v>
      </c>
    </row>
    <row r="252" spans="4:4" x14ac:dyDescent="0.35">
      <c r="D252" t="s">
        <v>320</v>
      </c>
    </row>
    <row r="253" spans="4:4" x14ac:dyDescent="0.35">
      <c r="D253" t="s">
        <v>410</v>
      </c>
    </row>
    <row r="254" spans="4:4" x14ac:dyDescent="0.35">
      <c r="D254" t="s">
        <v>321</v>
      </c>
    </row>
    <row r="255" spans="4:4" x14ac:dyDescent="0.35">
      <c r="D255" t="s">
        <v>322</v>
      </c>
    </row>
    <row r="256" spans="4:4" x14ac:dyDescent="0.35">
      <c r="D256" t="s">
        <v>323</v>
      </c>
    </row>
    <row r="257" spans="4:4" x14ac:dyDescent="0.35">
      <c r="D257" t="s">
        <v>123</v>
      </c>
    </row>
    <row r="258" spans="4:4" x14ac:dyDescent="0.35">
      <c r="D258" t="s">
        <v>324</v>
      </c>
    </row>
    <row r="259" spans="4:4" x14ac:dyDescent="0.35">
      <c r="D259" t="s">
        <v>325</v>
      </c>
    </row>
    <row r="260" spans="4:4" x14ac:dyDescent="0.35">
      <c r="D260" t="s">
        <v>326</v>
      </c>
    </row>
    <row r="261" spans="4:4" x14ac:dyDescent="0.35">
      <c r="D261" t="s">
        <v>411</v>
      </c>
    </row>
    <row r="262" spans="4:4" x14ac:dyDescent="0.35">
      <c r="D262" t="s">
        <v>327</v>
      </c>
    </row>
    <row r="263" spans="4:4" x14ac:dyDescent="0.35">
      <c r="D263" t="s">
        <v>328</v>
      </c>
    </row>
    <row r="264" spans="4:4" x14ac:dyDescent="0.35">
      <c r="D264" t="s">
        <v>329</v>
      </c>
    </row>
    <row r="265" spans="4:4" x14ac:dyDescent="0.35">
      <c r="D265" t="s">
        <v>330</v>
      </c>
    </row>
    <row r="266" spans="4:4" x14ac:dyDescent="0.35">
      <c r="D266" t="s">
        <v>331</v>
      </c>
    </row>
    <row r="267" spans="4:4" x14ac:dyDescent="0.35">
      <c r="D267" t="s">
        <v>478</v>
      </c>
    </row>
    <row r="268" spans="4:4" x14ac:dyDescent="0.35">
      <c r="D268" t="s">
        <v>332</v>
      </c>
    </row>
    <row r="269" spans="4:4" x14ac:dyDescent="0.35">
      <c r="D269" t="s">
        <v>333</v>
      </c>
    </row>
    <row r="270" spans="4:4" x14ac:dyDescent="0.35">
      <c r="D270" t="s">
        <v>334</v>
      </c>
    </row>
    <row r="271" spans="4:4" x14ac:dyDescent="0.35">
      <c r="D271" t="s">
        <v>335</v>
      </c>
    </row>
    <row r="272" spans="4:4" x14ac:dyDescent="0.35">
      <c r="D272" t="s">
        <v>336</v>
      </c>
    </row>
    <row r="273" spans="4:4" x14ac:dyDescent="0.35">
      <c r="D273" t="s">
        <v>337</v>
      </c>
    </row>
    <row r="274" spans="4:4" x14ac:dyDescent="0.35">
      <c r="D274" t="s">
        <v>338</v>
      </c>
    </row>
    <row r="275" spans="4:4" x14ac:dyDescent="0.35">
      <c r="D275" t="s">
        <v>339</v>
      </c>
    </row>
    <row r="276" spans="4:4" x14ac:dyDescent="0.35">
      <c r="D276" t="s">
        <v>479</v>
      </c>
    </row>
    <row r="277" spans="4:4" x14ac:dyDescent="0.35">
      <c r="D277" t="s">
        <v>412</v>
      </c>
    </row>
    <row r="278" spans="4:4" x14ac:dyDescent="0.35">
      <c r="D278" t="s">
        <v>340</v>
      </c>
    </row>
    <row r="279" spans="4:4" x14ac:dyDescent="0.35">
      <c r="D279" t="s">
        <v>341</v>
      </c>
    </row>
    <row r="280" spans="4:4" x14ac:dyDescent="0.35">
      <c r="D280" t="s">
        <v>342</v>
      </c>
    </row>
    <row r="281" spans="4:4" x14ac:dyDescent="0.35">
      <c r="D281" t="s">
        <v>343</v>
      </c>
    </row>
    <row r="282" spans="4:4" x14ac:dyDescent="0.35">
      <c r="D282" t="s">
        <v>344</v>
      </c>
    </row>
    <row r="283" spans="4:4" x14ac:dyDescent="0.35">
      <c r="D283" t="s">
        <v>413</v>
      </c>
    </row>
    <row r="284" spans="4:4" x14ac:dyDescent="0.35">
      <c r="D284" t="s">
        <v>414</v>
      </c>
    </row>
    <row r="285" spans="4:4" x14ac:dyDescent="0.35">
      <c r="D285" t="s">
        <v>345</v>
      </c>
    </row>
    <row r="286" spans="4:4" x14ac:dyDescent="0.35">
      <c r="D286" t="s">
        <v>415</v>
      </c>
    </row>
    <row r="287" spans="4:4" x14ac:dyDescent="0.35">
      <c r="D287" t="s">
        <v>416</v>
      </c>
    </row>
    <row r="288" spans="4:4" x14ac:dyDescent="0.35">
      <c r="D288" t="s">
        <v>346</v>
      </c>
    </row>
    <row r="289" spans="4:4" x14ac:dyDescent="0.35">
      <c r="D289" t="s">
        <v>347</v>
      </c>
    </row>
    <row r="290" spans="4:4" x14ac:dyDescent="0.35">
      <c r="D290" t="s">
        <v>348</v>
      </c>
    </row>
    <row r="291" spans="4:4" x14ac:dyDescent="0.35">
      <c r="D291" t="s">
        <v>349</v>
      </c>
    </row>
    <row r="292" spans="4:4" x14ac:dyDescent="0.35">
      <c r="D292" t="s">
        <v>350</v>
      </c>
    </row>
    <row r="293" spans="4:4" x14ac:dyDescent="0.35">
      <c r="D293" t="s">
        <v>351</v>
      </c>
    </row>
    <row r="294" spans="4:4" x14ac:dyDescent="0.35">
      <c r="D294" t="s">
        <v>352</v>
      </c>
    </row>
    <row r="295" spans="4:4" x14ac:dyDescent="0.35">
      <c r="D295" t="s">
        <v>417</v>
      </c>
    </row>
    <row r="296" spans="4:4" x14ac:dyDescent="0.35">
      <c r="D296" t="s">
        <v>418</v>
      </c>
    </row>
  </sheetData>
  <autoFilter ref="D1:K293" xr:uid="{5FEFFF5A-A042-498D-B3C4-BF5F8D2BB4DE}"/>
  <phoneticPr fontId="48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T17"/>
  <sheetViews>
    <sheetView workbookViewId="0">
      <selection activeCell="F9" sqref="F9"/>
    </sheetView>
  </sheetViews>
  <sheetFormatPr defaultRowHeight="14.5" x14ac:dyDescent="0.35"/>
  <cols>
    <col min="2" max="2" width="7.1796875" customWidth="1"/>
    <col min="3" max="5" width="10.453125" customWidth="1"/>
    <col min="6" max="6" width="19.7265625" customWidth="1"/>
    <col min="7" max="9" width="14.26953125" customWidth="1"/>
    <col min="10" max="10" width="8.1796875" customWidth="1"/>
    <col min="11" max="11" width="14.26953125" customWidth="1"/>
    <col min="13" max="13" width="22.1796875" customWidth="1"/>
    <col min="14" max="17" width="14.26953125" customWidth="1"/>
    <col min="18" max="18" width="22" customWidth="1"/>
    <col min="19" max="19" width="20.1796875" customWidth="1"/>
  </cols>
  <sheetData>
    <row r="1" spans="1:20" s="38" customFormat="1" ht="41.5" customHeight="1" x14ac:dyDescent="0.35">
      <c r="A1" s="38" t="s">
        <v>19</v>
      </c>
      <c r="B1" s="38" t="s">
        <v>42</v>
      </c>
      <c r="C1" s="38" t="s">
        <v>44</v>
      </c>
      <c r="D1" s="38" t="s">
        <v>66</v>
      </c>
      <c r="E1" s="38" t="s">
        <v>439</v>
      </c>
      <c r="F1" s="38" t="s">
        <v>23</v>
      </c>
      <c r="G1" s="38" t="s">
        <v>34</v>
      </c>
      <c r="H1" s="38" t="s">
        <v>72</v>
      </c>
      <c r="I1" s="38" t="s">
        <v>45</v>
      </c>
      <c r="J1" s="38" t="s">
        <v>61</v>
      </c>
      <c r="K1" s="38" t="s">
        <v>66</v>
      </c>
      <c r="L1" s="38" t="s">
        <v>643</v>
      </c>
      <c r="M1" s="38" t="s">
        <v>509</v>
      </c>
      <c r="N1" s="38" t="s">
        <v>24</v>
      </c>
      <c r="O1" s="38" t="s">
        <v>35</v>
      </c>
      <c r="P1" s="38" t="s">
        <v>43</v>
      </c>
      <c r="Q1" s="38" t="s">
        <v>46</v>
      </c>
      <c r="R1" s="39" t="s">
        <v>485</v>
      </c>
      <c r="S1" s="38" t="s">
        <v>4</v>
      </c>
      <c r="T1" s="38" t="s">
        <v>79</v>
      </c>
    </row>
    <row r="2" spans="1:20" ht="14.5" customHeight="1" x14ac:dyDescent="0.35">
      <c r="D2" s="3" t="s">
        <v>0</v>
      </c>
      <c r="F2" s="3" t="s">
        <v>37</v>
      </c>
      <c r="G2" s="3" t="s">
        <v>47</v>
      </c>
      <c r="H2" s="3" t="s">
        <v>53</v>
      </c>
      <c r="I2" s="3" t="s">
        <v>101</v>
      </c>
      <c r="K2" s="3" t="s">
        <v>0</v>
      </c>
      <c r="L2" t="s">
        <v>644</v>
      </c>
      <c r="M2" s="3" t="s">
        <v>555</v>
      </c>
      <c r="N2" s="3" t="s">
        <v>734</v>
      </c>
      <c r="O2" s="3" t="s">
        <v>557</v>
      </c>
      <c r="P2" s="3" t="s">
        <v>106</v>
      </c>
      <c r="Q2" s="3" t="s">
        <v>0</v>
      </c>
      <c r="R2" t="s">
        <v>5</v>
      </c>
      <c r="S2" s="41" t="s">
        <v>108</v>
      </c>
      <c r="T2" s="3" t="s">
        <v>0</v>
      </c>
    </row>
    <row r="3" spans="1:20" x14ac:dyDescent="0.35">
      <c r="B3">
        <v>2025</v>
      </c>
      <c r="C3" s="3" t="s">
        <v>69</v>
      </c>
      <c r="D3" s="3" t="s">
        <v>1</v>
      </c>
      <c r="E3" s="3" t="s">
        <v>639</v>
      </c>
      <c r="F3" s="3" t="s">
        <v>36</v>
      </c>
      <c r="G3" s="3" t="s">
        <v>2</v>
      </c>
      <c r="H3" s="3" t="s">
        <v>54</v>
      </c>
      <c r="I3" s="3" t="s">
        <v>102</v>
      </c>
      <c r="J3" s="3" t="s">
        <v>77</v>
      </c>
      <c r="K3" s="3" t="s">
        <v>1</v>
      </c>
      <c r="L3" t="s">
        <v>645</v>
      </c>
      <c r="M3" s="3" t="s">
        <v>742</v>
      </c>
      <c r="N3" s="3" t="s">
        <v>556</v>
      </c>
      <c r="O3" s="3"/>
      <c r="P3" s="3" t="s">
        <v>107</v>
      </c>
      <c r="Q3" s="3" t="s">
        <v>1</v>
      </c>
      <c r="R3" t="s">
        <v>6</v>
      </c>
      <c r="S3" s="41" t="s">
        <v>109</v>
      </c>
      <c r="T3" s="3" t="s">
        <v>1</v>
      </c>
    </row>
    <row r="4" spans="1:20" x14ac:dyDescent="0.35">
      <c r="B4">
        <v>2026</v>
      </c>
      <c r="C4" s="3" t="s">
        <v>70</v>
      </c>
      <c r="D4" s="3"/>
      <c r="E4" s="3" t="s">
        <v>640</v>
      </c>
      <c r="F4" s="3"/>
      <c r="G4" t="s">
        <v>419</v>
      </c>
      <c r="H4" s="3" t="s">
        <v>747</v>
      </c>
      <c r="I4" s="3" t="s">
        <v>103</v>
      </c>
      <c r="J4" s="3" t="s">
        <v>78</v>
      </c>
      <c r="K4" s="3"/>
      <c r="L4" t="s">
        <v>646</v>
      </c>
      <c r="M4" s="3" t="s">
        <v>743</v>
      </c>
      <c r="N4" s="3" t="s">
        <v>735</v>
      </c>
      <c r="O4" s="3"/>
      <c r="P4" s="3"/>
      <c r="Q4" s="3"/>
      <c r="R4" t="s">
        <v>7</v>
      </c>
      <c r="S4" s="3" t="s">
        <v>749</v>
      </c>
    </row>
    <row r="5" spans="1:20" x14ac:dyDescent="0.35">
      <c r="B5">
        <v>2027</v>
      </c>
      <c r="C5" s="3" t="s">
        <v>68</v>
      </c>
      <c r="D5" s="3"/>
      <c r="E5" s="3" t="s">
        <v>641</v>
      </c>
      <c r="F5" s="3"/>
      <c r="G5" s="3" t="s">
        <v>73</v>
      </c>
      <c r="H5" s="3" t="s">
        <v>420</v>
      </c>
      <c r="I5" t="s">
        <v>659</v>
      </c>
      <c r="K5" s="3"/>
      <c r="L5" t="s">
        <v>647</v>
      </c>
      <c r="M5" s="3" t="s">
        <v>744</v>
      </c>
      <c r="N5" s="3" t="s">
        <v>748</v>
      </c>
      <c r="O5" s="3"/>
      <c r="P5" s="3"/>
      <c r="Q5" s="3"/>
      <c r="R5" t="s">
        <v>8</v>
      </c>
      <c r="S5" s="3" t="s">
        <v>111</v>
      </c>
    </row>
    <row r="6" spans="1:20" x14ac:dyDescent="0.35">
      <c r="C6" s="3" t="s">
        <v>67</v>
      </c>
      <c r="E6" s="3" t="s">
        <v>642</v>
      </c>
      <c r="G6" s="3" t="s">
        <v>74</v>
      </c>
      <c r="H6" s="3" t="s">
        <v>421</v>
      </c>
      <c r="I6" t="s">
        <v>658</v>
      </c>
      <c r="L6" t="s">
        <v>648</v>
      </c>
      <c r="M6" s="3" t="s">
        <v>745</v>
      </c>
      <c r="N6" s="3"/>
      <c r="R6" s="1" t="s">
        <v>9</v>
      </c>
      <c r="S6" s="3" t="s">
        <v>110</v>
      </c>
    </row>
    <row r="7" spans="1:20" x14ac:dyDescent="0.35">
      <c r="C7" s="3" t="s">
        <v>440</v>
      </c>
      <c r="G7" s="3" t="s">
        <v>75</v>
      </c>
      <c r="H7" s="3" t="s">
        <v>58</v>
      </c>
      <c r="L7" t="s">
        <v>649</v>
      </c>
      <c r="M7" s="3"/>
      <c r="R7" t="s">
        <v>10</v>
      </c>
    </row>
    <row r="8" spans="1:20" x14ac:dyDescent="0.35">
      <c r="G8" s="3" t="s">
        <v>76</v>
      </c>
      <c r="H8" s="3" t="s">
        <v>422</v>
      </c>
      <c r="L8" t="s">
        <v>650</v>
      </c>
      <c r="M8" s="3"/>
      <c r="R8" t="s">
        <v>11</v>
      </c>
    </row>
    <row r="9" spans="1:20" x14ac:dyDescent="0.35">
      <c r="G9" s="3"/>
      <c r="H9" s="3" t="s">
        <v>423</v>
      </c>
      <c r="L9" t="s">
        <v>651</v>
      </c>
      <c r="M9" s="3"/>
      <c r="R9" t="s">
        <v>12</v>
      </c>
    </row>
    <row r="10" spans="1:20" x14ac:dyDescent="0.35">
      <c r="L10" t="s">
        <v>652</v>
      </c>
      <c r="R10" t="s">
        <v>13</v>
      </c>
    </row>
    <row r="11" spans="1:20" x14ac:dyDescent="0.35">
      <c r="L11" t="s">
        <v>653</v>
      </c>
      <c r="R11" t="s">
        <v>14</v>
      </c>
    </row>
    <row r="12" spans="1:20" x14ac:dyDescent="0.35">
      <c r="L12" t="s">
        <v>654</v>
      </c>
      <c r="R12" t="s">
        <v>15</v>
      </c>
    </row>
    <row r="13" spans="1:20" x14ac:dyDescent="0.35">
      <c r="L13" t="s">
        <v>655</v>
      </c>
      <c r="M13" s="3"/>
      <c r="R13" s="2" t="s">
        <v>16</v>
      </c>
    </row>
    <row r="14" spans="1:20" x14ac:dyDescent="0.35">
      <c r="L14" t="s">
        <v>656</v>
      </c>
      <c r="M14" s="3"/>
      <c r="R14" s="2" t="s">
        <v>17</v>
      </c>
    </row>
    <row r="15" spans="1:20" x14ac:dyDescent="0.35">
      <c r="M15" s="3"/>
    </row>
    <row r="16" spans="1:20" x14ac:dyDescent="0.35">
      <c r="M16" s="3"/>
    </row>
    <row r="17" spans="13:13" x14ac:dyDescent="0.35">
      <c r="M17" s="3"/>
    </row>
  </sheetData>
  <autoFilter ref="B1:S1" xr:uid="{CEB295A8-E453-403A-A9BA-9F06E2BA3E15}"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Commitment</vt:lpstr>
      <vt:lpstr>Sales</vt:lpstr>
      <vt:lpstr>Item</vt:lpstr>
      <vt:lpstr>Sunny 1.14.2026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刘婕</cp:lastModifiedBy>
  <dcterms:created xsi:type="dcterms:W3CDTF">2025-03-10T18:28:45Z</dcterms:created>
  <dcterms:modified xsi:type="dcterms:W3CDTF">2026-01-15T08:44:35Z</dcterms:modified>
</cp:coreProperties>
</file>