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12" l="1"/>
  <c r="AO10" i="12"/>
  <c r="AM10" i="12"/>
  <c r="AK10" i="12"/>
  <c r="AT10" i="12" s="1"/>
  <c r="AG10" i="12"/>
  <c r="AB10" i="12"/>
  <c r="AC10" i="12" s="1"/>
  <c r="AE10" i="12" s="1"/>
  <c r="AK9" i="12"/>
  <c r="AS9" i="12"/>
  <c r="AG9" i="12"/>
  <c r="AB9" i="12"/>
  <c r="AC9" i="12" s="1"/>
  <c r="AE9" i="12" s="1"/>
  <c r="AM8" i="12"/>
  <c r="AS8" i="12"/>
  <c r="AK8" i="12"/>
  <c r="AG8" i="12"/>
  <c r="AB8" i="12"/>
  <c r="AC8" i="12" s="1"/>
  <c r="AE8" i="12" s="1"/>
  <c r="AS7" i="12"/>
  <c r="AG7" i="12"/>
  <c r="AB7" i="12"/>
  <c r="AC7" i="12" s="1"/>
  <c r="AE7" i="12" s="1"/>
  <c r="AS6" i="12"/>
  <c r="AO6" i="12"/>
  <c r="AM6" i="12"/>
  <c r="AK6" i="12"/>
  <c r="AG6" i="12"/>
  <c r="AB6" i="12"/>
  <c r="AC6" i="12" s="1"/>
  <c r="AE6" i="12" s="1"/>
  <c r="AK5" i="12"/>
  <c r="AS5" i="12"/>
  <c r="AM5" i="12"/>
  <c r="AG5" i="12"/>
  <c r="AC5" i="12"/>
  <c r="AE5" i="12" s="1"/>
  <c r="AB5" i="12"/>
  <c r="AM4" i="12"/>
  <c r="AS4" i="12"/>
  <c r="AO4" i="12"/>
  <c r="AK4" i="12"/>
  <c r="AG4" i="12"/>
  <c r="AB4" i="12"/>
  <c r="AC4" i="12" s="1"/>
  <c r="AE4" i="12" s="1"/>
  <c r="AS3" i="12"/>
  <c r="AG3" i="12"/>
  <c r="AB3" i="12"/>
  <c r="AC3" i="12" s="1"/>
  <c r="AE3" i="12" s="1"/>
  <c r="AS2" i="12"/>
  <c r="AO2" i="12"/>
  <c r="AM2" i="12"/>
  <c r="AK2" i="12"/>
  <c r="AG2" i="12"/>
  <c r="AB2" i="12"/>
  <c r="AC2" i="12" s="1"/>
  <c r="AE2" i="12" s="1"/>
  <c r="AT2" i="12" l="1"/>
  <c r="AT4" i="12"/>
  <c r="AT6" i="12"/>
  <c r="AH2" i="12"/>
  <c r="AI2" i="12" s="1"/>
  <c r="AH10" i="12"/>
  <c r="AI10" i="12" s="1"/>
  <c r="AH4" i="12"/>
  <c r="AI4" i="12" s="1"/>
  <c r="AH5" i="12"/>
  <c r="AI5" i="12" s="1"/>
  <c r="AO8" i="12"/>
  <c r="AT8" i="12" s="1"/>
  <c r="AM9" i="12"/>
  <c r="AK3" i="12"/>
  <c r="AO5" i="12"/>
  <c r="AT5" i="12" s="1"/>
  <c r="AK7" i="12"/>
  <c r="AO9" i="12"/>
  <c r="AM3" i="12"/>
  <c r="AM7" i="12"/>
  <c r="AO3" i="12"/>
  <c r="AO7" i="12"/>
  <c r="AT9" i="12" l="1"/>
  <c r="AH8" i="12"/>
  <c r="AI8" i="12" s="1"/>
  <c r="AI6" i="12"/>
  <c r="AH6" i="12"/>
  <c r="AT7" i="12"/>
  <c r="AT3" i="12"/>
  <c r="AH7" i="12"/>
  <c r="AI7" i="12" s="1"/>
  <c r="AH3" i="12"/>
  <c r="AI3" i="12" s="1"/>
  <c r="AH9" i="12"/>
  <c r="AI9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<sst xmlns="http://schemas.openxmlformats.org/spreadsheetml/2006/main" count="169" uniqueCount="71">
  <si>
    <t>Adele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</si>
  <si>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</si>
  <si>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</si>
  <si>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</si>
  <si>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</si>
  <si>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</si>
  <si>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</si>
  <si>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</si>
  <si>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</si>
  <si>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</si>
  <si>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</si>
  <si>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</si>
  <si>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</si>
  <si>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</si>
  <si>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</si>
  <si>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</si>
  <si>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</si>
  <si>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</si>
  <si>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</si>
  <si>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</si>
  <si>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</si>
  <si>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</si>
  <si>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</si>
  <si>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</si>
  <si>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</si>
  <si>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</si>
  <si>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</si>
  <si>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</si>
  <si>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</si>
  <si>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</si>
  <si>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</si>
  <si>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</si>
  <si>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</si>
  <si>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</si>
  <si>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</si>
  <si>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</si>
  <si>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</si>
  <si>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</si>
  <si>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</si>
  <si>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</si>
  <si>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</si>
  <si>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</si>
  <si>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</si>
  <si>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</si>
  <si>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</si>
  <si>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</si>
  <si>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</si>
  <si>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</si>
  <si>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</si>
  <si>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</si>
  <si>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</si>
  <si>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</si>
  <si>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</si>
  <si>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Qnty</t>
  </si>
  <si>
    <t>N/A</t>
  </si>
  <si>
    <t>COVERLET&amp;BEDSPREAD(13)</t>
  </si>
  <si>
    <t xml:space="preserve">Face: 100%polyester Back: 100%polyester </t>
  </si>
  <si>
    <t>Pink</t>
  </si>
  <si>
    <t>Set</t>
  </si>
  <si>
    <t>Compressed/Knocked Down</t>
  </si>
  <si>
    <t>9404.40.9022</t>
  </si>
  <si>
    <t>Blue</t>
  </si>
  <si>
    <t>Green</t>
  </si>
  <si>
    <t>3 Pieces Scalloped Coverlet Set</t>
  </si>
  <si>
    <t>3 Pieces Coverlet Set</t>
  </si>
  <si>
    <r>
      <rPr>
        <sz val="11"/>
        <rFont val="Calibri"/>
        <family val="2"/>
      </rPr>
      <t xml:space="preserve">Quilt/Sham: 95gsm print face and 95gsm microfiber print back. </t>
    </r>
    <r>
      <rPr>
        <sz val="11"/>
        <color rgb="FFFF0000"/>
        <rFont val="Calibri"/>
        <family val="2"/>
      </rPr>
      <t>scalloped edge</t>
    </r>
    <r>
      <rPr>
        <sz val="11"/>
        <rFont val="Calibri"/>
        <family val="2"/>
      </rPr>
      <t xml:space="preserve">
Quilt Fill: 150gsm polyester fill. 
</t>
    </r>
  </si>
  <si>
    <t>Twin/TXL:66"W x 90"L/20"W x 26"L (1)</t>
  </si>
  <si>
    <t>Full/Queen:90"W x 90"L/20"W x 26"L (2)</t>
  </si>
  <si>
    <t>King: 104"W x 92"L/20"W x 36"L (2)</t>
  </si>
  <si>
    <t>2 Pieces Scalloped Coverlet Set</t>
    <phoneticPr fontId="9" type="noConversion"/>
  </si>
  <si>
    <t>2 Pieces Coverlet Set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</si>
</sst>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9" formatCode="0.000"/>
    <numFmt numFmtId="180" formatCode="0.0"/>
    <numFmt numFmtId="181" formatCode="&quot;$&quot;#,##0.00"/>
    <numFmt numFmtId="182" formatCode="[$¥-478]#,##0.00"/>
    <numFmt numFmtId="183" formatCode="_(&quot;$&quot;* #,##0.00_);_(&quot;$&quot;* \(#,##0.00\);_(&quot;$&quot;* &quot;-&quot;??_);_(@_)"/>
  </numFmts>
  <fonts count="10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 applyFont="0" applyFill="0" applyBorder="0" applyAlignment="0" applyProtection="0">
      <alignment vertical="center"/>
    </xf>
    <xf numFmtId="0" fontId="3" fillId="0" borderId="0"/>
    <xf numFmtId="183" fontId="3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43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9" applyAlignment="1">
      <alignment wrapText="1"/>
    </xf>
    <xf numFmtId="0" fontId="1" fillId="0" borderId="1" xfId="9" applyFont="1" applyBorder="1" applyAlignment="1">
      <alignment horizontal="center" wrapText="1"/>
    </xf>
    <xf numFmtId="0" fontId="1" fillId="3" borderId="1" xfId="9" applyFont="1" applyFill="1" applyBorder="1" applyAlignment="1">
      <alignment horizontal="center" wrapText="1"/>
    </xf>
    <xf numFmtId="0" fontId="4" fillId="3" borderId="1" xfId="9" applyFont="1" applyFill="1" applyBorder="1" applyAlignment="1">
      <alignment horizontal="center" wrapText="1"/>
    </xf>
    <xf numFmtId="0" fontId="2" fillId="0" borderId="1" xfId="9" applyBorder="1" applyAlignment="1">
      <alignment horizontal="center" wrapText="1"/>
    </xf>
    <xf numFmtId="0" fontId="2" fillId="0" borderId="1" xfId="9" applyBorder="1" applyAlignment="1">
      <alignment wrapText="1"/>
    </xf>
    <xf numFmtId="0" fontId="5" fillId="0" borderId="1" xfId="2" applyFont="1" applyBorder="1" applyAlignment="1" applyProtection="1">
      <alignment horizontal="left" wrapText="1"/>
      <protection locked="0"/>
    </xf>
    <xf numFmtId="0" fontId="4" fillId="4" borderId="1" xfId="9" applyFont="1" applyFill="1" applyBorder="1" applyAlignment="1">
      <alignment horizontal="center" wrapText="1"/>
    </xf>
    <xf numFmtId="0" fontId="1" fillId="4" borderId="1" xfId="9" applyFont="1" applyFill="1" applyBorder="1" applyAlignment="1">
      <alignment horizontal="center" wrapText="1"/>
    </xf>
    <xf numFmtId="0" fontId="2" fillId="0" borderId="1" xfId="9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wrapText="1"/>
    </xf>
    <xf numFmtId="182" fontId="1" fillId="5" borderId="1" xfId="9" applyNumberFormat="1" applyFont="1" applyFill="1" applyBorder="1" applyAlignment="1">
      <alignment horizontal="center" wrapText="1"/>
    </xf>
    <xf numFmtId="2" fontId="1" fillId="5" borderId="1" xfId="9" applyNumberFormat="1" applyFont="1" applyFill="1" applyBorder="1" applyAlignment="1">
      <alignment horizontal="center" wrapText="1"/>
    </xf>
    <xf numFmtId="181" fontId="7" fillId="5" borderId="1" xfId="10" applyNumberFormat="1" applyFont="1" applyFill="1" applyBorder="1" applyAlignment="1">
      <alignment wrapText="1"/>
    </xf>
    <xf numFmtId="181" fontId="1" fillId="6" borderId="2" xfId="9" applyNumberFormat="1" applyFont="1" applyFill="1" applyBorder="1" applyAlignment="1">
      <alignment horizontal="center" wrapText="1"/>
    </xf>
    <xf numFmtId="2" fontId="2" fillId="0" borderId="1" xfId="9" applyNumberFormat="1" applyBorder="1" applyAlignment="1">
      <alignment wrapText="1"/>
    </xf>
    <xf numFmtId="181" fontId="2" fillId="7" borderId="1" xfId="4" applyNumberFormat="1" applyFont="1" applyFill="1" applyBorder="1" applyAlignment="1">
      <alignment wrapText="1"/>
    </xf>
    <xf numFmtId="181" fontId="2" fillId="0" borderId="2" xfId="9" applyNumberFormat="1" applyBorder="1" applyAlignment="1">
      <alignment wrapText="1"/>
    </xf>
    <xf numFmtId="181" fontId="1" fillId="5" borderId="1" xfId="9" applyNumberFormat="1" applyFont="1" applyFill="1" applyBorder="1" applyAlignment="1">
      <alignment horizontal="center" wrapText="1"/>
    </xf>
    <xf numFmtId="0" fontId="4" fillId="0" borderId="1" xfId="9" applyFont="1" applyBorder="1" applyAlignment="1">
      <alignment horizontal="center" wrapText="1"/>
    </xf>
    <xf numFmtId="180" fontId="1" fillId="0" borderId="1" xfId="9" applyNumberFormat="1" applyFont="1" applyBorder="1" applyAlignment="1">
      <alignment horizontal="center" wrapText="1"/>
    </xf>
    <xf numFmtId="181" fontId="2" fillId="0" borderId="1" xfId="9" applyNumberFormat="1" applyBorder="1" applyAlignment="1">
      <alignment wrapText="1"/>
    </xf>
    <xf numFmtId="180" fontId="2" fillId="0" borderId="1" xfId="9" applyNumberFormat="1" applyBorder="1" applyAlignment="1">
      <alignment wrapText="1"/>
    </xf>
    <xf numFmtId="2" fontId="1" fillId="0" borderId="1" xfId="9" applyNumberFormat="1" applyFont="1" applyBorder="1" applyAlignment="1">
      <alignment horizontal="center" wrapText="1"/>
    </xf>
    <xf numFmtId="1" fontId="1" fillId="0" borderId="1" xfId="9" applyNumberFormat="1" applyFont="1" applyBorder="1" applyAlignment="1">
      <alignment horizontal="center" wrapText="1"/>
    </xf>
    <xf numFmtId="179" fontId="7" fillId="0" borderId="1" xfId="10" applyNumberFormat="1" applyFont="1" applyBorder="1" applyAlignment="1">
      <alignment wrapText="1"/>
    </xf>
    <xf numFmtId="1" fontId="2" fillId="0" borderId="1" xfId="9" applyNumberFormat="1" applyBorder="1" applyAlignment="1">
      <alignment wrapText="1"/>
    </xf>
    <xf numFmtId="179" fontId="2" fillId="7" borderId="1" xfId="9" applyNumberFormat="1" applyFill="1" applyBorder="1" applyAlignment="1">
      <alignment wrapText="1"/>
    </xf>
    <xf numFmtId="1" fontId="7" fillId="0" borderId="1" xfId="10" applyNumberFormat="1" applyFont="1" applyBorder="1" applyAlignment="1">
      <alignment wrapText="1"/>
    </xf>
    <xf numFmtId="181" fontId="7" fillId="0" borderId="1" xfId="10" applyNumberFormat="1" applyFont="1" applyBorder="1" applyAlignment="1">
      <alignment wrapText="1"/>
    </xf>
    <xf numFmtId="1" fontId="2" fillId="7" borderId="1" xfId="9" applyNumberFormat="1" applyFill="1" applyBorder="1" applyAlignment="1">
      <alignment wrapText="1"/>
    </xf>
    <xf numFmtId="181" fontId="2" fillId="7" borderId="1" xfId="9" applyNumberFormat="1" applyFill="1" applyBorder="1" applyAlignment="1">
      <alignment wrapText="1"/>
    </xf>
    <xf numFmtId="10" fontId="1" fillId="0" borderId="1" xfId="9" applyNumberFormat="1" applyFont="1" applyBorder="1" applyAlignment="1">
      <alignment horizontal="center" wrapText="1"/>
    </xf>
    <xf numFmtId="10" fontId="2" fillId="0" borderId="1" xfId="9" applyNumberFormat="1" applyBorder="1" applyAlignment="1">
      <alignment wrapText="1"/>
    </xf>
    <xf numFmtId="181" fontId="7" fillId="2" borderId="1" xfId="10" applyNumberFormat="1" applyFont="1" applyFill="1" applyBorder="1" applyAlignment="1">
      <alignment wrapText="1"/>
    </xf>
    <xf numFmtId="10" fontId="7" fillId="2" borderId="1" xfId="10" applyNumberFormat="1" applyFont="1" applyFill="1" applyBorder="1" applyAlignment="1">
      <alignment wrapText="1"/>
    </xf>
    <xf numFmtId="10" fontId="2" fillId="7" borderId="1" xfId="8" applyNumberFormat="1" applyFont="1" applyFill="1" applyBorder="1" applyAlignment="1">
      <alignment wrapText="1"/>
    </xf>
    <xf numFmtId="181" fontId="1" fillId="2" borderId="1" xfId="9" applyNumberFormat="1" applyFont="1" applyFill="1" applyBorder="1" applyAlignment="1">
      <alignment horizontal="center" wrapText="1"/>
    </xf>
    <xf numFmtId="10" fontId="1" fillId="2" borderId="1" xfId="9" applyNumberFormat="1" applyFont="1" applyFill="1" applyBorder="1" applyAlignment="1">
      <alignment horizontal="center" wrapText="1"/>
    </xf>
    <xf numFmtId="0" fontId="2" fillId="0" borderId="1" xfId="9" applyNumberFormat="1" applyBorder="1" applyAlignment="1">
      <alignment wrapText="1"/>
    </xf>
  </cellXfs>
  <cellStyles count="11">
    <cellStyle name="Currency 2" xfId="4"/>
    <cellStyle name="Currency 2 3 2" xfId="3"/>
    <cellStyle name="Currency_Sheet1 2" xfId="1"/>
    <cellStyle name="Normal 2" xfId="9"/>
    <cellStyle name="Normal 2 18 2" xfId="10"/>
    <cellStyle name="Normal_Copy of Request For Quote -- updated by VV on 043008 FINAL FINAL (4)" xfId="7"/>
    <cellStyle name="Percent 2" xfId="8"/>
    <cellStyle name="Style 1" xfId="5"/>
    <cellStyle name="常规" xfId="0" builtinId="0"/>
    <cellStyle name="常规 8" xfId="6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joyce\customer\CS\CS%20stock%20list(ET)-08103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37D0CF5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Lululin\Desktop\Adult%202025\Darcy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Joney"/>
      <sheetName val="QT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Z10"/>
  <sheetViews>
    <sheetView tabSelected="1" topLeftCell="I1" workbookViewId="0">
      <selection activeCell="Q6" sqref="Q6"/>
    </sheetView>
  </sheetViews>
  <sheetFormatPr defaultColWidth="9.25" defaultRowHeight="13.5" x14ac:dyDescent="0.15"/>
  <cols>
    <col min="2" max="2" width="18.25" customWidth="1"/>
    <col min="3" max="3" width="16.5" customWidth="1"/>
    <col min="4" max="4" width="15.5" customWidth="1"/>
    <col min="5" max="5" width="11.5" customWidth="1"/>
    <col min="6" max="6" width="10.75" customWidth="1"/>
    <col min="8" max="8" width="12.125" customWidth="1"/>
    <col min="9" max="9" width="15.375" customWidth="1"/>
    <col min="10" max="10" width="26.625" customWidth="1"/>
    <col min="11" max="11" width="17.25" customWidth="1"/>
    <col min="12" max="12" width="17.625" customWidth="1"/>
    <col min="13" max="13" width="11" customWidth="1"/>
    <col min="14" max="15" width="10.7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2" customWidth="1"/>
    <col min="23" max="27" width="9.25" customWidth="1"/>
    <col min="28" max="28" width="14.375" customWidth="1"/>
    <col min="29" max="29" width="13.75" customWidth="1"/>
    <col min="30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4.75" customWidth="1"/>
    <col min="41" max="46" width="9.25" customWidth="1"/>
    <col min="47" max="51" width="11.875" customWidth="1"/>
  </cols>
  <sheetData>
    <row r="1" spans="1:52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9" t="s">
        <v>7</v>
      </c>
      <c r="G1" s="4" t="s">
        <v>8</v>
      </c>
      <c r="H1" s="10" t="s">
        <v>9</v>
      </c>
      <c r="I1" s="10" t="s">
        <v>10</v>
      </c>
      <c r="J1" s="10" t="s">
        <v>11</v>
      </c>
      <c r="K1" s="10" t="s">
        <v>12</v>
      </c>
      <c r="L1" s="10" t="s">
        <v>13</v>
      </c>
      <c r="M1" s="10" t="s">
        <v>14</v>
      </c>
      <c r="N1" s="4" t="s">
        <v>15</v>
      </c>
      <c r="O1" s="4" t="s">
        <v>16</v>
      </c>
      <c r="P1" s="10" t="s">
        <v>17</v>
      </c>
      <c r="Q1" s="14" t="s">
        <v>18</v>
      </c>
      <c r="R1" s="15" t="s">
        <v>19</v>
      </c>
      <c r="S1" s="16" t="s">
        <v>20</v>
      </c>
      <c r="T1" s="17" t="s">
        <v>21</v>
      </c>
      <c r="U1" s="21" t="s">
        <v>22</v>
      </c>
      <c r="V1" s="22" t="s">
        <v>23</v>
      </c>
      <c r="W1" s="23" t="s">
        <v>24</v>
      </c>
      <c r="X1" s="23" t="s">
        <v>25</v>
      </c>
      <c r="Y1" s="23" t="s">
        <v>26</v>
      </c>
      <c r="Z1" s="26" t="s">
        <v>27</v>
      </c>
      <c r="AA1" s="27" t="s">
        <v>28</v>
      </c>
      <c r="AB1" s="28" t="s">
        <v>29</v>
      </c>
      <c r="AC1" s="31" t="s">
        <v>30</v>
      </c>
      <c r="AD1" s="3" t="s">
        <v>31</v>
      </c>
      <c r="AE1" s="32" t="s">
        <v>32</v>
      </c>
      <c r="AF1" s="3" t="s">
        <v>33</v>
      </c>
      <c r="AG1" s="35" t="s">
        <v>34</v>
      </c>
      <c r="AH1" s="32" t="s">
        <v>35</v>
      </c>
      <c r="AI1" s="32" t="s">
        <v>36</v>
      </c>
      <c r="AJ1" s="35" t="s">
        <v>37</v>
      </c>
      <c r="AK1" s="32" t="s">
        <v>38</v>
      </c>
      <c r="AL1" s="35" t="s">
        <v>39</v>
      </c>
      <c r="AM1" s="32" t="s">
        <v>40</v>
      </c>
      <c r="AN1" s="35" t="s">
        <v>41</v>
      </c>
      <c r="AO1" s="32" t="s">
        <v>42</v>
      </c>
      <c r="AP1" s="32" t="s">
        <v>43</v>
      </c>
      <c r="AQ1" s="22" t="s">
        <v>44</v>
      </c>
      <c r="AR1" s="35" t="s">
        <v>45</v>
      </c>
      <c r="AS1" s="32" t="s">
        <v>46</v>
      </c>
      <c r="AT1" s="32" t="s">
        <v>47</v>
      </c>
      <c r="AU1" s="37" t="s">
        <v>48</v>
      </c>
      <c r="AV1" s="38" t="s">
        <v>49</v>
      </c>
      <c r="AW1" s="37" t="s">
        <v>50</v>
      </c>
      <c r="AX1" s="40" t="s">
        <v>51</v>
      </c>
      <c r="AY1" s="41" t="s">
        <v>52</v>
      </c>
      <c r="AZ1" s="6" t="s">
        <v>53</v>
      </c>
    </row>
    <row r="2" spans="1:52" s="2" customFormat="1" ht="75.95" customHeight="1" x14ac:dyDescent="0.25">
      <c r="A2" s="6">
        <v>1</v>
      </c>
      <c r="B2" s="7"/>
      <c r="C2" s="8" t="s">
        <v>54</v>
      </c>
      <c r="D2" s="8" t="s">
        <v>2</v>
      </c>
      <c r="E2" s="7"/>
      <c r="F2" s="1" t="s">
        <v>55</v>
      </c>
      <c r="G2" s="7" t="s">
        <v>0</v>
      </c>
      <c r="H2" s="7" t="s">
        <v>69</v>
      </c>
      <c r="I2" s="7" t="s">
        <v>70</v>
      </c>
      <c r="J2" s="11" t="s">
        <v>65</v>
      </c>
      <c r="K2" s="7" t="s">
        <v>56</v>
      </c>
      <c r="L2" s="7" t="s">
        <v>66</v>
      </c>
      <c r="M2" s="7" t="s">
        <v>57</v>
      </c>
      <c r="N2" s="12"/>
      <c r="O2" s="13"/>
      <c r="P2" s="7" t="s">
        <v>58</v>
      </c>
      <c r="Q2" s="42">
        <v>58</v>
      </c>
      <c r="R2" s="18">
        <v>7.95</v>
      </c>
      <c r="S2" s="19">
        <v>7.3</v>
      </c>
      <c r="T2" s="20">
        <v>7.3</v>
      </c>
      <c r="U2" s="24"/>
      <c r="V2" s="7" t="s">
        <v>59</v>
      </c>
      <c r="W2" s="25">
        <v>44</v>
      </c>
      <c r="X2" s="25">
        <v>34</v>
      </c>
      <c r="Y2" s="25">
        <v>14</v>
      </c>
      <c r="Z2" s="18">
        <v>2</v>
      </c>
      <c r="AA2" s="29">
        <v>1</v>
      </c>
      <c r="AB2" s="30">
        <f t="shared" ref="AB2:AB10" si="0">IF(W2="","",W2*X2*Y2/1000000)</f>
        <v>2.0944000000000001E-2</v>
      </c>
      <c r="AC2" s="33">
        <f t="shared" ref="AC2:AC10" si="1">IF(AA2="","",65/AB2*AA2)</f>
        <v>3103.5141329258977</v>
      </c>
      <c r="AD2" s="7">
        <v>3700</v>
      </c>
      <c r="AE2" s="34">
        <f t="shared" ref="AE2:AE10" si="2">IF(ISERROR(AD2/AC2),"",AD2/AC2)</f>
        <v>1.1921969230769232</v>
      </c>
      <c r="AF2" s="7" t="s">
        <v>60</v>
      </c>
      <c r="AG2" s="36">
        <f t="shared" ref="AG2:AG10" si="3">12.8%+20%</f>
        <v>0.32800000000000001</v>
      </c>
      <c r="AH2" s="34">
        <f t="shared" ref="AH2:AH10" si="4">IF(ISERROR(T2*AG2),"",T2*AG2)</f>
        <v>2.3944000000000001</v>
      </c>
      <c r="AI2" s="34">
        <f t="shared" ref="AI2:AI10" si="5">IF(ISERROR(T2+AE2+AH2),"",T2+AE2+AH2)</f>
        <v>10.886596923076922</v>
      </c>
      <c r="AJ2" s="36">
        <v>0.31</v>
      </c>
      <c r="AK2" s="34">
        <f t="shared" ref="AK2:AK10" si="6">IF(ISERROR(AW2*AJ2),"",AW2*AJ2)</f>
        <v>8.9882019999999994</v>
      </c>
      <c r="AL2" s="36"/>
      <c r="AM2" s="34">
        <f t="shared" ref="AM2:AM10" si="7">IF(ISERROR(AW2*AL2),"",AW2*AL2)</f>
        <v>0</v>
      </c>
      <c r="AN2" s="36">
        <v>0.1</v>
      </c>
      <c r="AO2" s="34">
        <f t="shared" ref="AO2:AO10" si="8">IF(ISERROR(AW2*AN2),"",AW2*AN2)</f>
        <v>2.8994200000000001</v>
      </c>
      <c r="AP2" s="34"/>
      <c r="AQ2" s="7"/>
      <c r="AR2" s="36"/>
      <c r="AS2" s="34">
        <f t="shared" ref="AS2:AS10" si="9">IF(ISERROR(AW2*AR2),"",AW2*AR2)</f>
        <v>0</v>
      </c>
      <c r="AT2" s="34">
        <f t="shared" ref="AT2:AT10" si="10">IF(ISERROR(AK2+AM2+AO2+AP2+AS2),"",AK2+AM2+AO2+AP2+AS2)</f>
        <v>11.887622</v>
      </c>
      <c r="AU2" s="34">
        <v>22.768372382196421</v>
      </c>
      <c r="AV2" s="39">
        <v>0.21472665629000226</v>
      </c>
      <c r="AW2" s="34">
        <v>28.994199999999999</v>
      </c>
      <c r="AX2" s="24">
        <v>49.99</v>
      </c>
      <c r="AY2" s="36">
        <v>0.42</v>
      </c>
      <c r="AZ2" s="6">
        <v>140</v>
      </c>
    </row>
    <row r="3" spans="1:52" s="2" customFormat="1" ht="75.95" customHeight="1" x14ac:dyDescent="0.25">
      <c r="A3" s="6">
        <v>2</v>
      </c>
      <c r="B3" s="7"/>
      <c r="C3" s="8" t="s">
        <v>54</v>
      </c>
      <c r="D3" s="8" t="s">
        <v>2</v>
      </c>
      <c r="E3" s="7"/>
      <c r="F3" s="1" t="s">
        <v>55</v>
      </c>
      <c r="G3" s="7" t="s">
        <v>0</v>
      </c>
      <c r="H3" s="7" t="s">
        <v>63</v>
      </c>
      <c r="I3" s="7" t="s">
        <v>64</v>
      </c>
      <c r="J3" s="11" t="s">
        <v>65</v>
      </c>
      <c r="K3" s="7" t="s">
        <v>56</v>
      </c>
      <c r="L3" s="7" t="s">
        <v>67</v>
      </c>
      <c r="M3" s="7" t="s">
        <v>57</v>
      </c>
      <c r="N3" s="12"/>
      <c r="O3" s="13"/>
      <c r="P3" s="7" t="s">
        <v>58</v>
      </c>
      <c r="Q3" s="42">
        <v>75.2</v>
      </c>
      <c r="R3" s="18">
        <v>7.95</v>
      </c>
      <c r="S3" s="19">
        <v>9.4600000000000009</v>
      </c>
      <c r="T3" s="20">
        <v>9.4600000000000009</v>
      </c>
      <c r="U3" s="24"/>
      <c r="V3" s="7" t="s">
        <v>59</v>
      </c>
      <c r="W3" s="25">
        <v>44</v>
      </c>
      <c r="X3" s="25">
        <v>34</v>
      </c>
      <c r="Y3" s="25">
        <v>16</v>
      </c>
      <c r="Z3" s="18">
        <v>2</v>
      </c>
      <c r="AA3" s="29">
        <v>1</v>
      </c>
      <c r="AB3" s="30">
        <f t="shared" si="0"/>
        <v>2.3935999999999999E-2</v>
      </c>
      <c r="AC3" s="33">
        <f t="shared" si="1"/>
        <v>2715.5748663101604</v>
      </c>
      <c r="AD3" s="7">
        <v>3700</v>
      </c>
      <c r="AE3" s="34">
        <f t="shared" si="2"/>
        <v>1.3625107692307692</v>
      </c>
      <c r="AF3" s="7" t="s">
        <v>60</v>
      </c>
      <c r="AG3" s="36">
        <f t="shared" si="3"/>
        <v>0.32800000000000001</v>
      </c>
      <c r="AH3" s="34">
        <f t="shared" si="4"/>
        <v>3.1028800000000003</v>
      </c>
      <c r="AI3" s="34">
        <f t="shared" si="5"/>
        <v>13.925390769230772</v>
      </c>
      <c r="AJ3" s="36">
        <v>0.31</v>
      </c>
      <c r="AK3" s="34">
        <f t="shared" si="6"/>
        <v>10.786202000000001</v>
      </c>
      <c r="AL3" s="36"/>
      <c r="AM3" s="34">
        <f t="shared" si="7"/>
        <v>0</v>
      </c>
      <c r="AN3" s="36">
        <v>0.1</v>
      </c>
      <c r="AO3" s="34">
        <f t="shared" si="8"/>
        <v>3.4794200000000006</v>
      </c>
      <c r="AP3" s="34"/>
      <c r="AQ3" s="7"/>
      <c r="AR3" s="36"/>
      <c r="AS3" s="34">
        <f t="shared" si="9"/>
        <v>0</v>
      </c>
      <c r="AT3" s="34">
        <f t="shared" si="10"/>
        <v>14.265622000000002</v>
      </c>
      <c r="AU3" s="34">
        <v>28.189843461054672</v>
      </c>
      <c r="AV3" s="39">
        <v>0.18981199564712886</v>
      </c>
      <c r="AW3" s="34">
        <v>34.794200000000004</v>
      </c>
      <c r="AX3" s="24">
        <v>59.99</v>
      </c>
      <c r="AY3" s="36">
        <v>0.42</v>
      </c>
      <c r="AZ3" s="6">
        <v>220</v>
      </c>
    </row>
    <row r="4" spans="1:52" s="2" customFormat="1" ht="75.95" customHeight="1" x14ac:dyDescent="0.25">
      <c r="A4" s="6">
        <v>3</v>
      </c>
      <c r="B4" s="7"/>
      <c r="C4" s="8" t="s">
        <v>54</v>
      </c>
      <c r="D4" s="8" t="s">
        <v>2</v>
      </c>
      <c r="E4" s="7"/>
      <c r="F4" s="1" t="s">
        <v>55</v>
      </c>
      <c r="G4" s="7" t="s">
        <v>0</v>
      </c>
      <c r="H4" s="7" t="s">
        <v>63</v>
      </c>
      <c r="I4" s="7" t="s">
        <v>64</v>
      </c>
      <c r="J4" s="11" t="s">
        <v>65</v>
      </c>
      <c r="K4" s="7" t="s">
        <v>56</v>
      </c>
      <c r="L4" s="7" t="s">
        <v>68</v>
      </c>
      <c r="M4" s="7" t="s">
        <v>57</v>
      </c>
      <c r="N4" s="12"/>
      <c r="O4" s="12"/>
      <c r="P4" s="7" t="s">
        <v>58</v>
      </c>
      <c r="Q4" s="42">
        <v>86.7</v>
      </c>
      <c r="R4" s="18">
        <v>7.95</v>
      </c>
      <c r="S4" s="19">
        <v>10.91</v>
      </c>
      <c r="T4" s="20">
        <v>10.91</v>
      </c>
      <c r="U4" s="24"/>
      <c r="V4" s="7" t="s">
        <v>59</v>
      </c>
      <c r="W4" s="25">
        <v>44</v>
      </c>
      <c r="X4" s="25">
        <v>34</v>
      </c>
      <c r="Y4" s="25">
        <v>16</v>
      </c>
      <c r="Z4" s="18">
        <v>2</v>
      </c>
      <c r="AA4" s="29">
        <v>1</v>
      </c>
      <c r="AB4" s="30">
        <f t="shared" si="0"/>
        <v>2.3935999999999999E-2</v>
      </c>
      <c r="AC4" s="33">
        <f t="shared" si="1"/>
        <v>2715.5748663101604</v>
      </c>
      <c r="AD4" s="7">
        <v>3700</v>
      </c>
      <c r="AE4" s="34">
        <f t="shared" si="2"/>
        <v>1.3625107692307692</v>
      </c>
      <c r="AF4" s="7" t="s">
        <v>60</v>
      </c>
      <c r="AG4" s="36">
        <f t="shared" si="3"/>
        <v>0.32800000000000001</v>
      </c>
      <c r="AH4" s="34">
        <f t="shared" si="4"/>
        <v>3.5784800000000003</v>
      </c>
      <c r="AI4" s="34">
        <f t="shared" si="5"/>
        <v>15.850990769230771</v>
      </c>
      <c r="AJ4" s="36">
        <v>0.31</v>
      </c>
      <c r="AK4" s="34">
        <f t="shared" si="6"/>
        <v>12.584201999999999</v>
      </c>
      <c r="AL4" s="36"/>
      <c r="AM4" s="34">
        <f t="shared" si="7"/>
        <v>0</v>
      </c>
      <c r="AN4" s="36">
        <v>0.1</v>
      </c>
      <c r="AO4" s="34">
        <f t="shared" si="8"/>
        <v>4.0594200000000003</v>
      </c>
      <c r="AP4" s="34"/>
      <c r="AQ4" s="7"/>
      <c r="AR4" s="36"/>
      <c r="AS4" s="34">
        <f t="shared" si="9"/>
        <v>0</v>
      </c>
      <c r="AT4" s="34">
        <f t="shared" si="10"/>
        <v>16.643622000000001</v>
      </c>
      <c r="AU4" s="34">
        <v>32.488849750362846</v>
      </c>
      <c r="AV4" s="39">
        <v>0.19966769266636994</v>
      </c>
      <c r="AW4" s="34">
        <v>40.594200000000001</v>
      </c>
      <c r="AX4" s="24">
        <v>69.989999999999995</v>
      </c>
      <c r="AY4" s="36">
        <v>0.42</v>
      </c>
      <c r="AZ4" s="6">
        <v>50</v>
      </c>
    </row>
    <row r="5" spans="1:52" s="2" customFormat="1" ht="75.95" customHeight="1" x14ac:dyDescent="0.25">
      <c r="A5" s="6">
        <v>4</v>
      </c>
      <c r="B5" s="7"/>
      <c r="C5" s="8" t="s">
        <v>54</v>
      </c>
      <c r="D5" s="8" t="s">
        <v>2</v>
      </c>
      <c r="E5" s="7"/>
      <c r="F5" s="1" t="s">
        <v>55</v>
      </c>
      <c r="G5" s="7" t="s">
        <v>0</v>
      </c>
      <c r="H5" s="7" t="s">
        <v>69</v>
      </c>
      <c r="I5" s="7" t="s">
        <v>70</v>
      </c>
      <c r="J5" s="11" t="s">
        <v>65</v>
      </c>
      <c r="K5" s="7" t="s">
        <v>56</v>
      </c>
      <c r="L5" s="7" t="s">
        <v>66</v>
      </c>
      <c r="M5" s="7" t="s">
        <v>61</v>
      </c>
      <c r="N5" s="12"/>
      <c r="O5" s="13"/>
      <c r="P5" s="7" t="s">
        <v>58</v>
      </c>
      <c r="Q5" s="42">
        <v>58</v>
      </c>
      <c r="R5" s="18">
        <v>7.95</v>
      </c>
      <c r="S5" s="19">
        <v>7.3</v>
      </c>
      <c r="T5" s="20">
        <v>7.3</v>
      </c>
      <c r="U5" s="24"/>
      <c r="V5" s="7" t="s">
        <v>59</v>
      </c>
      <c r="W5" s="25">
        <v>44</v>
      </c>
      <c r="X5" s="25">
        <v>34</v>
      </c>
      <c r="Y5" s="25">
        <v>14</v>
      </c>
      <c r="Z5" s="18">
        <v>2</v>
      </c>
      <c r="AA5" s="29">
        <v>1</v>
      </c>
      <c r="AB5" s="30">
        <f t="shared" si="0"/>
        <v>2.0944000000000001E-2</v>
      </c>
      <c r="AC5" s="33">
        <f t="shared" si="1"/>
        <v>3103.5141329258977</v>
      </c>
      <c r="AD5" s="7">
        <v>3700</v>
      </c>
      <c r="AE5" s="34">
        <f t="shared" si="2"/>
        <v>1.1921969230769232</v>
      </c>
      <c r="AF5" s="7" t="s">
        <v>60</v>
      </c>
      <c r="AG5" s="36">
        <f t="shared" si="3"/>
        <v>0.32800000000000001</v>
      </c>
      <c r="AH5" s="34">
        <f t="shared" si="4"/>
        <v>2.3944000000000001</v>
      </c>
      <c r="AI5" s="34">
        <f t="shared" si="5"/>
        <v>10.886596923076922</v>
      </c>
      <c r="AJ5" s="36">
        <v>0.31</v>
      </c>
      <c r="AK5" s="34">
        <f t="shared" si="6"/>
        <v>8.9882020000000011</v>
      </c>
      <c r="AL5" s="36"/>
      <c r="AM5" s="34">
        <f t="shared" si="7"/>
        <v>0</v>
      </c>
      <c r="AN5" s="36">
        <v>0.1</v>
      </c>
      <c r="AO5" s="34">
        <f t="shared" si="8"/>
        <v>2.899420000000001</v>
      </c>
      <c r="AP5" s="34"/>
      <c r="AQ5" s="7"/>
      <c r="AR5" s="36"/>
      <c r="AS5" s="34">
        <f t="shared" si="9"/>
        <v>0</v>
      </c>
      <c r="AT5" s="34">
        <f t="shared" si="10"/>
        <v>11.887622000000002</v>
      </c>
      <c r="AU5" s="34">
        <v>22.768372382196421</v>
      </c>
      <c r="AV5" s="39">
        <v>0.21472665629000226</v>
      </c>
      <c r="AW5" s="34">
        <v>28.994200000000006</v>
      </c>
      <c r="AX5" s="24">
        <v>49.99</v>
      </c>
      <c r="AY5" s="36">
        <v>0.42</v>
      </c>
      <c r="AZ5" s="6">
        <v>170</v>
      </c>
    </row>
    <row r="6" spans="1:52" s="2" customFormat="1" ht="75.95" customHeight="1" x14ac:dyDescent="0.25">
      <c r="A6" s="6">
        <v>5</v>
      </c>
      <c r="B6" s="7"/>
      <c r="C6" s="8" t="s">
        <v>54</v>
      </c>
      <c r="D6" s="8" t="s">
        <v>2</v>
      </c>
      <c r="E6" s="7"/>
      <c r="F6" s="1" t="s">
        <v>55</v>
      </c>
      <c r="G6" s="7" t="s">
        <v>0</v>
      </c>
      <c r="H6" s="7" t="s">
        <v>63</v>
      </c>
      <c r="I6" s="7" t="s">
        <v>64</v>
      </c>
      <c r="J6" s="11" t="s">
        <v>65</v>
      </c>
      <c r="K6" s="7" t="s">
        <v>56</v>
      </c>
      <c r="L6" s="7" t="s">
        <v>67</v>
      </c>
      <c r="M6" s="7" t="s">
        <v>61</v>
      </c>
      <c r="N6" s="12"/>
      <c r="O6" s="13"/>
      <c r="P6" s="7" t="s">
        <v>58</v>
      </c>
      <c r="Q6" s="42">
        <v>75.2</v>
      </c>
      <c r="R6" s="18">
        <v>7.95</v>
      </c>
      <c r="S6" s="19">
        <v>9.4600000000000009</v>
      </c>
      <c r="T6" s="20">
        <v>9.4600000000000009</v>
      </c>
      <c r="U6" s="24"/>
      <c r="V6" s="7" t="s">
        <v>59</v>
      </c>
      <c r="W6" s="25">
        <v>44</v>
      </c>
      <c r="X6" s="25">
        <v>34</v>
      </c>
      <c r="Y6" s="25">
        <v>16</v>
      </c>
      <c r="Z6" s="18">
        <v>2</v>
      </c>
      <c r="AA6" s="29">
        <v>1</v>
      </c>
      <c r="AB6" s="30">
        <f t="shared" si="0"/>
        <v>2.3935999999999999E-2</v>
      </c>
      <c r="AC6" s="33">
        <f t="shared" si="1"/>
        <v>2715.5748663101604</v>
      </c>
      <c r="AD6" s="7">
        <v>3700</v>
      </c>
      <c r="AE6" s="34">
        <f t="shared" si="2"/>
        <v>1.3625107692307692</v>
      </c>
      <c r="AF6" s="7" t="s">
        <v>60</v>
      </c>
      <c r="AG6" s="36">
        <f t="shared" si="3"/>
        <v>0.32800000000000001</v>
      </c>
      <c r="AH6" s="34">
        <f t="shared" si="4"/>
        <v>3.1028800000000003</v>
      </c>
      <c r="AI6" s="34">
        <f t="shared" si="5"/>
        <v>13.925390769230772</v>
      </c>
      <c r="AJ6" s="36">
        <v>0.31</v>
      </c>
      <c r="AK6" s="34">
        <f t="shared" si="6"/>
        <v>10.786202000000001</v>
      </c>
      <c r="AL6" s="36"/>
      <c r="AM6" s="34">
        <f t="shared" si="7"/>
        <v>0</v>
      </c>
      <c r="AN6" s="36">
        <v>0.1</v>
      </c>
      <c r="AO6" s="34">
        <f t="shared" si="8"/>
        <v>3.4794200000000006</v>
      </c>
      <c r="AP6" s="34"/>
      <c r="AQ6" s="7"/>
      <c r="AR6" s="36"/>
      <c r="AS6" s="34">
        <f t="shared" si="9"/>
        <v>0</v>
      </c>
      <c r="AT6" s="34">
        <f t="shared" si="10"/>
        <v>14.265622000000002</v>
      </c>
      <c r="AU6" s="34">
        <v>28.189843461054672</v>
      </c>
      <c r="AV6" s="39">
        <v>0.18981199564712886</v>
      </c>
      <c r="AW6" s="34">
        <v>34.794200000000004</v>
      </c>
      <c r="AX6" s="24">
        <v>59.99</v>
      </c>
      <c r="AY6" s="36">
        <v>0.42</v>
      </c>
      <c r="AZ6" s="6">
        <v>390</v>
      </c>
    </row>
    <row r="7" spans="1:52" s="2" customFormat="1" ht="75.95" customHeight="1" x14ac:dyDescent="0.25">
      <c r="A7" s="6">
        <v>6</v>
      </c>
      <c r="B7" s="7"/>
      <c r="C7" s="8" t="s">
        <v>54</v>
      </c>
      <c r="D7" s="8" t="s">
        <v>2</v>
      </c>
      <c r="E7" s="7"/>
      <c r="F7" s="1" t="s">
        <v>55</v>
      </c>
      <c r="G7" s="7" t="s">
        <v>0</v>
      </c>
      <c r="H7" s="7" t="s">
        <v>63</v>
      </c>
      <c r="I7" s="7" t="s">
        <v>64</v>
      </c>
      <c r="J7" s="11" t="s">
        <v>65</v>
      </c>
      <c r="K7" s="7" t="s">
        <v>56</v>
      </c>
      <c r="L7" s="7" t="s">
        <v>68</v>
      </c>
      <c r="M7" s="7" t="s">
        <v>61</v>
      </c>
      <c r="N7" s="12"/>
      <c r="O7" s="12"/>
      <c r="P7" s="7" t="s">
        <v>58</v>
      </c>
      <c r="Q7" s="42">
        <v>86.7</v>
      </c>
      <c r="R7" s="18">
        <v>7.95</v>
      </c>
      <c r="S7" s="19">
        <v>10.91</v>
      </c>
      <c r="T7" s="20">
        <v>10.91</v>
      </c>
      <c r="U7" s="24"/>
      <c r="V7" s="7" t="s">
        <v>59</v>
      </c>
      <c r="W7" s="25">
        <v>44</v>
      </c>
      <c r="X7" s="25">
        <v>34</v>
      </c>
      <c r="Y7" s="25">
        <v>16</v>
      </c>
      <c r="Z7" s="18">
        <v>2</v>
      </c>
      <c r="AA7" s="29">
        <v>1</v>
      </c>
      <c r="AB7" s="30">
        <f t="shared" si="0"/>
        <v>2.3935999999999999E-2</v>
      </c>
      <c r="AC7" s="33">
        <f t="shared" si="1"/>
        <v>2715.5748663101604</v>
      </c>
      <c r="AD7" s="7">
        <v>3700</v>
      </c>
      <c r="AE7" s="34">
        <f t="shared" si="2"/>
        <v>1.3625107692307692</v>
      </c>
      <c r="AF7" s="7" t="s">
        <v>60</v>
      </c>
      <c r="AG7" s="36">
        <f t="shared" si="3"/>
        <v>0.32800000000000001</v>
      </c>
      <c r="AH7" s="34">
        <f t="shared" si="4"/>
        <v>3.5784800000000003</v>
      </c>
      <c r="AI7" s="34">
        <f t="shared" si="5"/>
        <v>15.850990769230771</v>
      </c>
      <c r="AJ7" s="36">
        <v>0.31</v>
      </c>
      <c r="AK7" s="34">
        <f t="shared" si="6"/>
        <v>12.584201999999999</v>
      </c>
      <c r="AL7" s="36"/>
      <c r="AM7" s="34">
        <f t="shared" si="7"/>
        <v>0</v>
      </c>
      <c r="AN7" s="36">
        <v>0.1</v>
      </c>
      <c r="AO7" s="34">
        <f t="shared" si="8"/>
        <v>4.0594200000000003</v>
      </c>
      <c r="AP7" s="34"/>
      <c r="AQ7" s="7"/>
      <c r="AR7" s="36"/>
      <c r="AS7" s="34">
        <f t="shared" si="9"/>
        <v>0</v>
      </c>
      <c r="AT7" s="34">
        <f t="shared" si="10"/>
        <v>16.643622000000001</v>
      </c>
      <c r="AU7" s="34">
        <v>32.488849750362846</v>
      </c>
      <c r="AV7" s="39">
        <v>0.19966769266636994</v>
      </c>
      <c r="AW7" s="34">
        <v>40.594200000000001</v>
      </c>
      <c r="AX7" s="24">
        <v>69.989999999999995</v>
      </c>
      <c r="AY7" s="36">
        <v>0.42</v>
      </c>
      <c r="AZ7" s="6">
        <v>135</v>
      </c>
    </row>
    <row r="8" spans="1:52" s="2" customFormat="1" ht="75.95" customHeight="1" x14ac:dyDescent="0.25">
      <c r="A8" s="6">
        <v>7</v>
      </c>
      <c r="B8" s="7"/>
      <c r="C8" s="8" t="s">
        <v>54</v>
      </c>
      <c r="D8" s="8" t="s">
        <v>2</v>
      </c>
      <c r="E8" s="7"/>
      <c r="F8" s="1" t="s">
        <v>55</v>
      </c>
      <c r="G8" s="7" t="s">
        <v>0</v>
      </c>
      <c r="H8" s="7" t="s">
        <v>69</v>
      </c>
      <c r="I8" s="7" t="s">
        <v>70</v>
      </c>
      <c r="J8" s="11" t="s">
        <v>65</v>
      </c>
      <c r="K8" s="7" t="s">
        <v>56</v>
      </c>
      <c r="L8" s="7" t="s">
        <v>66</v>
      </c>
      <c r="M8" s="7" t="s">
        <v>62</v>
      </c>
      <c r="N8" s="12"/>
      <c r="O8" s="13"/>
      <c r="P8" s="7" t="s">
        <v>58</v>
      </c>
      <c r="Q8" s="42">
        <v>58</v>
      </c>
      <c r="R8" s="18">
        <v>7.95</v>
      </c>
      <c r="S8" s="19">
        <v>7.3</v>
      </c>
      <c r="T8" s="20">
        <v>7.3</v>
      </c>
      <c r="U8" s="24"/>
      <c r="V8" s="7" t="s">
        <v>59</v>
      </c>
      <c r="W8" s="25">
        <v>44</v>
      </c>
      <c r="X8" s="25">
        <v>34</v>
      </c>
      <c r="Y8" s="25">
        <v>14</v>
      </c>
      <c r="Z8" s="18">
        <v>2</v>
      </c>
      <c r="AA8" s="29">
        <v>1</v>
      </c>
      <c r="AB8" s="30">
        <f t="shared" si="0"/>
        <v>2.0944000000000001E-2</v>
      </c>
      <c r="AC8" s="33">
        <f t="shared" si="1"/>
        <v>3103.5141329258977</v>
      </c>
      <c r="AD8" s="7">
        <v>3700</v>
      </c>
      <c r="AE8" s="34">
        <f t="shared" si="2"/>
        <v>1.1921969230769232</v>
      </c>
      <c r="AF8" s="7" t="s">
        <v>60</v>
      </c>
      <c r="AG8" s="36">
        <f t="shared" si="3"/>
        <v>0.32800000000000001</v>
      </c>
      <c r="AH8" s="34">
        <f t="shared" si="4"/>
        <v>2.3944000000000001</v>
      </c>
      <c r="AI8" s="34">
        <f t="shared" si="5"/>
        <v>10.886596923076922</v>
      </c>
      <c r="AJ8" s="36">
        <v>0.31</v>
      </c>
      <c r="AK8" s="34">
        <f t="shared" si="6"/>
        <v>8.9882020000000011</v>
      </c>
      <c r="AL8" s="36"/>
      <c r="AM8" s="34">
        <f t="shared" si="7"/>
        <v>0</v>
      </c>
      <c r="AN8" s="36">
        <v>0.1</v>
      </c>
      <c r="AO8" s="34">
        <f t="shared" si="8"/>
        <v>2.899420000000001</v>
      </c>
      <c r="AP8" s="34"/>
      <c r="AQ8" s="7"/>
      <c r="AR8" s="36"/>
      <c r="AS8" s="34">
        <f t="shared" si="9"/>
        <v>0</v>
      </c>
      <c r="AT8" s="34">
        <f t="shared" si="10"/>
        <v>11.887622000000002</v>
      </c>
      <c r="AU8" s="34">
        <v>22.768372382196421</v>
      </c>
      <c r="AV8" s="39">
        <v>0.21472665629000226</v>
      </c>
      <c r="AW8" s="34">
        <v>28.994200000000006</v>
      </c>
      <c r="AX8" s="24">
        <v>49.99</v>
      </c>
      <c r="AY8" s="36">
        <v>0.42</v>
      </c>
      <c r="AZ8" s="6">
        <v>140</v>
      </c>
    </row>
    <row r="9" spans="1:52" s="2" customFormat="1" ht="75.95" customHeight="1" x14ac:dyDescent="0.25">
      <c r="A9" s="6">
        <v>8</v>
      </c>
      <c r="B9" s="7"/>
      <c r="C9" s="8" t="s">
        <v>54</v>
      </c>
      <c r="D9" s="8" t="s">
        <v>2</v>
      </c>
      <c r="E9" s="7"/>
      <c r="F9" s="1" t="s">
        <v>55</v>
      </c>
      <c r="G9" s="7" t="s">
        <v>0</v>
      </c>
      <c r="H9" s="7" t="s">
        <v>63</v>
      </c>
      <c r="I9" s="7" t="s">
        <v>64</v>
      </c>
      <c r="J9" s="11" t="s">
        <v>65</v>
      </c>
      <c r="K9" s="7" t="s">
        <v>56</v>
      </c>
      <c r="L9" s="7" t="s">
        <v>67</v>
      </c>
      <c r="M9" s="7" t="s">
        <v>62</v>
      </c>
      <c r="N9" s="12"/>
      <c r="O9" s="13"/>
      <c r="P9" s="7" t="s">
        <v>58</v>
      </c>
      <c r="Q9" s="42">
        <v>75.2</v>
      </c>
      <c r="R9" s="18">
        <v>7.95</v>
      </c>
      <c r="S9" s="19">
        <v>9.4600000000000009</v>
      </c>
      <c r="T9" s="20">
        <v>9.4600000000000009</v>
      </c>
      <c r="U9" s="24"/>
      <c r="V9" s="7" t="s">
        <v>59</v>
      </c>
      <c r="W9" s="25">
        <v>44</v>
      </c>
      <c r="X9" s="25">
        <v>34</v>
      </c>
      <c r="Y9" s="25">
        <v>16</v>
      </c>
      <c r="Z9" s="18">
        <v>2</v>
      </c>
      <c r="AA9" s="29">
        <v>1</v>
      </c>
      <c r="AB9" s="30">
        <f t="shared" si="0"/>
        <v>2.3935999999999999E-2</v>
      </c>
      <c r="AC9" s="33">
        <f t="shared" si="1"/>
        <v>2715.5748663101604</v>
      </c>
      <c r="AD9" s="7">
        <v>3700</v>
      </c>
      <c r="AE9" s="34">
        <f t="shared" si="2"/>
        <v>1.3625107692307692</v>
      </c>
      <c r="AF9" s="7" t="s">
        <v>60</v>
      </c>
      <c r="AG9" s="36">
        <f t="shared" si="3"/>
        <v>0.32800000000000001</v>
      </c>
      <c r="AH9" s="34">
        <f t="shared" si="4"/>
        <v>3.1028800000000003</v>
      </c>
      <c r="AI9" s="34">
        <f t="shared" si="5"/>
        <v>13.925390769230772</v>
      </c>
      <c r="AJ9" s="36">
        <v>0.31</v>
      </c>
      <c r="AK9" s="34">
        <f t="shared" si="6"/>
        <v>10.786202000000001</v>
      </c>
      <c r="AL9" s="36"/>
      <c r="AM9" s="34">
        <f t="shared" si="7"/>
        <v>0</v>
      </c>
      <c r="AN9" s="36">
        <v>0.1</v>
      </c>
      <c r="AO9" s="34">
        <f t="shared" si="8"/>
        <v>3.4794200000000006</v>
      </c>
      <c r="AP9" s="34"/>
      <c r="AQ9" s="7"/>
      <c r="AR9" s="36"/>
      <c r="AS9" s="34">
        <f t="shared" si="9"/>
        <v>0</v>
      </c>
      <c r="AT9" s="34">
        <f t="shared" si="10"/>
        <v>14.265622000000002</v>
      </c>
      <c r="AU9" s="34">
        <v>28.189843461054672</v>
      </c>
      <c r="AV9" s="39">
        <v>0.18981199564712886</v>
      </c>
      <c r="AW9" s="34">
        <v>34.794200000000004</v>
      </c>
      <c r="AX9" s="24">
        <v>59.99</v>
      </c>
      <c r="AY9" s="36">
        <v>0.42</v>
      </c>
      <c r="AZ9" s="6">
        <v>220</v>
      </c>
    </row>
    <row r="10" spans="1:52" s="2" customFormat="1" ht="75.95" customHeight="1" x14ac:dyDescent="0.25">
      <c r="A10" s="6">
        <v>9</v>
      </c>
      <c r="B10" s="7"/>
      <c r="C10" s="8" t="s">
        <v>54</v>
      </c>
      <c r="D10" s="8" t="s">
        <v>2</v>
      </c>
      <c r="E10" s="7"/>
      <c r="F10" s="1" t="s">
        <v>55</v>
      </c>
      <c r="G10" s="7" t="s">
        <v>0</v>
      </c>
      <c r="H10" s="7" t="s">
        <v>63</v>
      </c>
      <c r="I10" s="7" t="s">
        <v>64</v>
      </c>
      <c r="J10" s="11" t="s">
        <v>65</v>
      </c>
      <c r="K10" s="7" t="s">
        <v>56</v>
      </c>
      <c r="L10" s="7" t="s">
        <v>68</v>
      </c>
      <c r="M10" s="7" t="s">
        <v>62</v>
      </c>
      <c r="N10" s="12"/>
      <c r="O10" s="12"/>
      <c r="P10" s="7" t="s">
        <v>58</v>
      </c>
      <c r="Q10" s="42">
        <v>86.7</v>
      </c>
      <c r="R10" s="18">
        <v>7.95</v>
      </c>
      <c r="S10" s="19">
        <v>10.91</v>
      </c>
      <c r="T10" s="20">
        <v>10.91</v>
      </c>
      <c r="U10" s="24"/>
      <c r="V10" s="7" t="s">
        <v>59</v>
      </c>
      <c r="W10" s="25">
        <v>44</v>
      </c>
      <c r="X10" s="25">
        <v>34</v>
      </c>
      <c r="Y10" s="25">
        <v>16</v>
      </c>
      <c r="Z10" s="18">
        <v>2</v>
      </c>
      <c r="AA10" s="29">
        <v>1</v>
      </c>
      <c r="AB10" s="30">
        <f t="shared" si="0"/>
        <v>2.3935999999999999E-2</v>
      </c>
      <c r="AC10" s="33">
        <f t="shared" si="1"/>
        <v>2715.5748663101604</v>
      </c>
      <c r="AD10" s="7">
        <v>3700</v>
      </c>
      <c r="AE10" s="34">
        <f t="shared" si="2"/>
        <v>1.3625107692307692</v>
      </c>
      <c r="AF10" s="7" t="s">
        <v>60</v>
      </c>
      <c r="AG10" s="36">
        <f t="shared" si="3"/>
        <v>0.32800000000000001</v>
      </c>
      <c r="AH10" s="34">
        <f t="shared" si="4"/>
        <v>3.5784800000000003</v>
      </c>
      <c r="AI10" s="34">
        <f t="shared" si="5"/>
        <v>15.850990769230771</v>
      </c>
      <c r="AJ10" s="36">
        <v>0.31</v>
      </c>
      <c r="AK10" s="34">
        <f t="shared" si="6"/>
        <v>12.584201999999999</v>
      </c>
      <c r="AL10" s="36"/>
      <c r="AM10" s="34">
        <f t="shared" si="7"/>
        <v>0</v>
      </c>
      <c r="AN10" s="36">
        <v>0.1</v>
      </c>
      <c r="AO10" s="34">
        <f t="shared" si="8"/>
        <v>4.0594200000000003</v>
      </c>
      <c r="AP10" s="34"/>
      <c r="AQ10" s="7"/>
      <c r="AR10" s="36"/>
      <c r="AS10" s="34">
        <f t="shared" si="9"/>
        <v>0</v>
      </c>
      <c r="AT10" s="34">
        <f t="shared" si="10"/>
        <v>16.643622000000001</v>
      </c>
      <c r="AU10" s="34">
        <v>32.488849750362846</v>
      </c>
      <c r="AV10" s="39">
        <v>0.19966769266636994</v>
      </c>
      <c r="AW10" s="34">
        <v>40.594200000000001</v>
      </c>
      <c r="AX10" s="24">
        <v>69.989999999999995</v>
      </c>
      <c r="AY10" s="36">
        <v>0.42</v>
      </c>
      <c r="AZ10" s="6">
        <v>50</v>
      </c>
    </row>
  </sheetData>
  <protectedRanges>
    <protectedRange sqref="G2:J10 E2:E10 A6:B10 C5:C10 A2:C5 L2:AY10" name="Range1"/>
    <protectedRange sqref="K2:K10" name="Range1_1"/>
    <protectedRange sqref="F2:F10" name="Range1_2"/>
  </protectedRanges>
  <phoneticPr fontId="9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[13]Data!#REF!</xm:f>
          </x14:formula1>
          <xm:sqref>P2:P10 V2:V10</xm:sqref>
        </x14:dataValidation>
        <x14:dataValidation type="list" allowBlank="1" showInputMessage="1" showErrorMessage="1">
          <x14:formula1>
            <xm:f>[13]ValueSelect!#REF!</xm:f>
          </x14:formula1>
          <xm:sqref>D2:E10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12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0" master=""/>
  <rangeList sheetStid="11" master=""/>
  <rangeList sheetStid="13" master="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2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2024-02-13T14:17:00Z</dcterms:created>
  <dcterms:modified xsi:type="dcterms:W3CDTF">2026-01-07T03:23:42Z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</Properties>
</file>