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950315D-08D2-4E20-82B5-B8DD3E7D92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6" i="5"/>
  <c r="AR2" i="5"/>
  <c r="AO3" i="5"/>
  <c r="AO4" i="5"/>
  <c r="AO5" i="5"/>
  <c r="AO6" i="5"/>
  <c r="AO2" i="5"/>
  <c r="AL3" i="5" l="1"/>
  <c r="AS3" i="5" s="1"/>
  <c r="AL4" i="5"/>
  <c r="AS4" i="5" s="1"/>
  <c r="AL5" i="5"/>
  <c r="AS5" i="5" s="1"/>
  <c r="AL6" i="5"/>
  <c r="AS6" i="5" s="1"/>
  <c r="AL2" i="5"/>
  <c r="AS2" i="5" s="1"/>
  <c r="AY6" i="5"/>
  <c r="AJ6" i="5"/>
  <c r="AD6" i="5"/>
  <c r="AE6" i="5" s="1"/>
  <c r="AG6" i="5" s="1"/>
  <c r="AY5" i="5"/>
  <c r="AD5" i="5"/>
  <c r="AE5" i="5" s="1"/>
  <c r="AG5" i="5" s="1"/>
  <c r="AJ5" i="5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5" i="5" l="1"/>
  <c r="AX5" i="5" s="1"/>
  <c r="AU5" i="5" l="1"/>
  <c r="AT4" i="5"/>
  <c r="AX4" i="5" s="1"/>
  <c r="AT6" i="5"/>
  <c r="AU6" i="5" s="1"/>
  <c r="AT3" i="5"/>
  <c r="AX3" i="5" s="1"/>
  <c r="AX6" i="5" l="1"/>
  <c r="AU3" i="5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<sst xmlns="http://schemas.openxmlformats.org/spreadsheetml/2006/main" count="117" uniqueCount="78">
  <si>
    <t>Brand</t>
  </si>
  <si>
    <t>Package Type</t>
  </si>
  <si>
    <t>Licensor</t>
  </si>
  <si>
    <t>Normal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</si>
  <si>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</si>
  <si>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</si>
  <si>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</si>
  <si>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</si>
  <si>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</si>
  <si>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</si>
  <si>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</si>
  <si>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</si>
  <si>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</si>
  <si>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</si>
  <si>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</si>
  <si>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</si>
  <si>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</si>
  <si>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</si>
  <si>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</si>
  <si>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</si>
  <si>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</si>
  <si>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</si>
  <si>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</si>
  <si>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</si>
  <si>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</si>
  <si>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</si>
  <si>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</si>
  <si>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</si>
  <si>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</si>
  <si>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</si>
  <si>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</si>
  <si>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</si>
  <si>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</si>
  <si>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</si>
  <si>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</si>
  <si>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</si>
  <si>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</si>
  <si>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</si>
  <si>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</si>
  <si>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</si>
  <si>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</si>
  <si>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</si>
  <si>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</si>
  <si>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</si>
  <si>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</si>
  <si>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</si>
  <si>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</si>
  <si>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</si>
  <si>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</si>
  <si>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</si>
  <si>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</si>
  <si>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</si>
  <si>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</si>
  <si>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</si>
  <si>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recycled polyester 90gsm microfibre </t>
    <phoneticPr fontId="69" type="noConversion"/>
  </si>
  <si>
    <t>90gsm GRS MF</t>
    <phoneticPr fontId="69" type="noConversion"/>
  </si>
  <si>
    <t>90gsm MF fitted sheet</t>
    <phoneticPr fontId="69" type="noConversion"/>
  </si>
  <si>
    <t>SS MF FTSH RED</t>
    <phoneticPr fontId="69" type="noConversion"/>
  </si>
  <si>
    <t>Simply Soft MF Ftd Sht Black</t>
    <phoneticPr fontId="69" type="noConversion"/>
  </si>
  <si>
    <t>100% recycled polyester 90gsm microfibre</t>
    <phoneticPr fontId="69" type="noConversion"/>
  </si>
  <si>
    <t>Singe:90x190+28cm</t>
  </si>
  <si>
    <t>Small Double:120x190+28cm</t>
  </si>
  <si>
    <t>Double:135x190+28cm</t>
  </si>
  <si>
    <t>King:150x198+28cm</t>
  </si>
  <si>
    <t>Sking: 180x200+28cm</t>
  </si>
  <si>
    <t>Order No</t>
    <phoneticPr fontId="69" type="noConversion"/>
  </si>
  <si>
    <t>order type</t>
    <phoneticPr fontId="69" type="noConversion"/>
  </si>
  <si>
    <t>order qty</t>
    <phoneticPr fontId="69" type="noConversion"/>
  </si>
  <si>
    <t>contract date</t>
    <phoneticPr fontId="69" type="noConversion"/>
  </si>
  <si>
    <t>Director</t>
    <phoneticPr fontId="69" type="noConversion"/>
  </si>
  <si>
    <t>Cream</t>
    <phoneticPr fontId="69" type="noConversion"/>
  </si>
  <si>
    <t>QB8899747</t>
    <phoneticPr fontId="69" type="noConversion"/>
  </si>
  <si>
    <t>V40447</t>
    <phoneticPr fontId="69" type="noConversion"/>
  </si>
  <si>
    <t>NR20-0676</t>
    <phoneticPr fontId="70" type="noConversion"/>
  </si>
  <si>
    <t>NR20-0677</t>
  </si>
  <si>
    <t>NR20-0678</t>
  </si>
  <si>
    <t>NR20-0679</t>
  </si>
  <si>
    <t>NR20-0680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</si>
</sst>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10" applyNumberFormat="0" applyAlignment="0" applyProtection="0"/>
    <xf numFmtId="192" fontId="38" fillId="50" borderId="11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10" applyNumberFormat="0" applyAlignment="0" applyProtection="0"/>
    <xf numFmtId="192" fontId="48" fillId="0" borderId="12" applyNumberFormat="0" applyFill="0" applyAlignment="0" applyProtection="0"/>
    <xf numFmtId="192" fontId="49" fillId="51" borderId="0" applyNumberFormat="0" applyBorder="0" applyAlignment="0" applyProtection="0"/>
    <xf numFmtId="192" fontId="34" fillId="52" borderId="14" applyNumberFormat="0" applyFont="0" applyAlignment="0" applyProtection="0"/>
    <xf numFmtId="192" fontId="51" fillId="33" borderId="13" applyNumberFormat="0" applyAlignment="0" applyProtection="0"/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92" fontId="38" fillId="26" borderId="11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12" fillId="8" borderId="5" applyNumberFormat="0" applyFont="0" applyAlignment="0" applyProtection="0"/>
    <xf numFmtId="192" fontId="12" fillId="8" borderId="5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4" fillId="5" borderId="16" xfId="4" applyFill="1" applyBorder="1" applyAlignment="1">
      <alignment wrapText="1"/>
    </xf>
    <xf numFmtId="0" fontId="4" fillId="0" borderId="15" xfId="4" applyBorder="1" applyAlignment="1">
      <alignment wrapText="1"/>
    </xf>
    <xf numFmtId="14" fontId="4" fillId="0" borderId="16" xfId="4" applyNumberFormat="1" applyBorder="1" applyAlignment="1">
      <alignment horizontal="center" wrapText="1"/>
    </xf>
    <xf numFmtId="14" fontId="4" fillId="0" borderId="3" xfId="4" applyNumberFormat="1" applyBorder="1" applyAlignment="1">
      <alignment horizontal="center" wrapText="1"/>
    </xf>
    <xf numFmtId="14" fontId="4" fillId="0" borderId="4" xfId="4" applyNumberFormat="1" applyBorder="1" applyAlignment="1">
      <alignment horizontal="center" wrapText="1"/>
    </xf>
    <xf numFmtId="0" fontId="4" fillId="5" borderId="16" xfId="4" applyFill="1" applyBorder="1" applyAlignment="1">
      <alignment vertical="center" wrapText="1"/>
    </xf>
    <xf numFmtId="0" fontId="4" fillId="5" borderId="3" xfId="4" applyFill="1" applyBorder="1" applyAlignment="1">
      <alignment vertical="center" wrapText="1"/>
    </xf>
    <xf numFmtId="0" fontId="4" fillId="5" borderId="4" xfId="4" applyFill="1" applyBorder="1" applyAlignment="1">
      <alignment vertical="center" wrapText="1"/>
    </xf>
    <xf numFmtId="0" fontId="5" fillId="5" borderId="15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6"/>
  <sheetViews>
    <sheetView tabSelected="1" workbookViewId="0">
      <selection activeCell="G24" sqref="G24:G2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9.28515625" style="1" customWidth="1"/>
    <col min="13" max="14" width="6.140625" style="3" customWidth="1"/>
    <col min="15" max="15" width="7.285156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9.140625" style="3"/>
    <col min="52" max="52" width="11.5703125" style="3" customWidth="1"/>
    <col min="53" max="54" width="9.140625" style="6"/>
    <col min="55" max="55" width="9.5703125" style="3" bestFit="1" customWidth="1"/>
    <col min="56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AZ1" s="49" t="s">
        <v>65</v>
      </c>
      <c r="BA1" s="49" t="s">
        <v>66</v>
      </c>
      <c r="BB1" s="49" t="s">
        <v>67</v>
      </c>
      <c r="BC1" s="49" t="s">
        <v>68</v>
      </c>
    </row>
    <row r="2" spans="1:55">
      <c r="A2" s="36">
        <v>1</v>
      </c>
      <c r="B2" s="37"/>
      <c r="C2" s="37"/>
      <c r="D2" s="37"/>
      <c r="E2" s="37"/>
      <c r="F2" s="37" t="s">
        <v>4</v>
      </c>
      <c r="G2" s="37" t="s">
        <v>56</v>
      </c>
      <c r="H2" s="37" t="s">
        <v>58</v>
      </c>
      <c r="I2" s="37" t="s">
        <v>57</v>
      </c>
      <c r="J2" s="37" t="s">
        <v>54</v>
      </c>
      <c r="K2" s="37" t="s">
        <v>55</v>
      </c>
      <c r="L2" s="48" t="s">
        <v>60</v>
      </c>
      <c r="M2" s="37" t="s">
        <v>70</v>
      </c>
      <c r="N2" s="37"/>
      <c r="O2" s="37" t="s">
        <v>72</v>
      </c>
      <c r="P2" s="57" t="s">
        <v>73</v>
      </c>
      <c r="Q2" s="37"/>
      <c r="R2" s="37" t="s">
        <v>45</v>
      </c>
      <c r="S2" s="38">
        <v>16.100000000000001</v>
      </c>
      <c r="T2" s="39">
        <v>8</v>
      </c>
      <c r="U2" s="40">
        <v>2.0099999999999998</v>
      </c>
      <c r="V2" s="41">
        <v>2.0099999999999998</v>
      </c>
      <c r="W2" s="12"/>
      <c r="X2" s="37" t="s">
        <v>3</v>
      </c>
      <c r="Y2" s="39">
        <v>60</v>
      </c>
      <c r="Z2" s="39">
        <v>30</v>
      </c>
      <c r="AA2" s="39">
        <v>25</v>
      </c>
      <c r="AB2" s="42">
        <v>2</v>
      </c>
      <c r="AC2" s="11">
        <v>24</v>
      </c>
      <c r="AD2" s="43">
        <f>IF(Y2="","",Y2*Z2*AA2/1000000)</f>
        <v>4.4999999999999998E-2</v>
      </c>
      <c r="AE2" s="44">
        <f t="shared" ref="AE2:AE6" si="0">IF(AC2="","",65/AD2*AC2)</f>
        <v>34667</v>
      </c>
      <c r="AF2" s="37"/>
      <c r="AG2" s="45">
        <f t="shared" ref="AG2" si="1">IF(ISERROR(AF2/AE2),"",AF2/AE2)</f>
        <v>0</v>
      </c>
      <c r="AH2" s="37"/>
      <c r="AI2" s="46"/>
      <c r="AJ2" s="45">
        <f t="shared" ref="AJ2:AJ6" si="2">IF(ISERROR(V2*AI2),"",V2*AI2)</f>
        <v>0</v>
      </c>
      <c r="AK2" s="46">
        <v>0</v>
      </c>
      <c r="AL2" s="45">
        <f t="shared" ref="AL2:AL6" si="3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6" si="4">IF(ISERROR(V2+AS2),"",V2+AS2)</f>
        <v>2.0099999999999998</v>
      </c>
      <c r="AU2" s="47">
        <f>IF(ISERROR((AV2-AT2)/AV2),"",(AV2-AT2)/AV2)</f>
        <v>0.12230000000000001</v>
      </c>
      <c r="AV2" s="12">
        <v>2.29</v>
      </c>
      <c r="AW2" s="11"/>
      <c r="AX2" s="45">
        <f t="shared" ref="AX2:AX6" si="5">IF(ISERROR(AT2*AW2),"",AT2*AW2)</f>
        <v>0</v>
      </c>
      <c r="AY2" s="45">
        <f t="shared" ref="AY2:AY6" si="6">IF(ISERROR(AV2*AW2),"",AV2*AW2)</f>
        <v>0</v>
      </c>
      <c r="AZ2" s="54" t="s">
        <v>71</v>
      </c>
      <c r="BA2" s="54" t="s">
        <v>69</v>
      </c>
      <c r="BB2" s="50">
        <v>82</v>
      </c>
      <c r="BC2" s="51">
        <v>46118</v>
      </c>
    </row>
    <row r="3" spans="1:55">
      <c r="A3" s="36">
        <v>2</v>
      </c>
      <c r="B3" s="37"/>
      <c r="C3" s="37"/>
      <c r="D3" s="37"/>
      <c r="E3" s="37"/>
      <c r="F3" s="37" t="s">
        <v>4</v>
      </c>
      <c r="G3" s="37" t="s">
        <v>56</v>
      </c>
      <c r="H3" s="37" t="s">
        <v>58</v>
      </c>
      <c r="I3" s="37" t="s">
        <v>57</v>
      </c>
      <c r="J3" s="37" t="s">
        <v>54</v>
      </c>
      <c r="K3" s="37" t="s">
        <v>55</v>
      </c>
      <c r="L3" s="48" t="s">
        <v>61</v>
      </c>
      <c r="M3" s="37" t="s">
        <v>70</v>
      </c>
      <c r="N3" s="37"/>
      <c r="O3" s="37" t="s">
        <v>72</v>
      </c>
      <c r="P3" s="57" t="s">
        <v>74</v>
      </c>
      <c r="Q3" s="37"/>
      <c r="R3" s="37" t="s">
        <v>45</v>
      </c>
      <c r="S3" s="38">
        <v>18.3</v>
      </c>
      <c r="T3" s="39">
        <v>8</v>
      </c>
      <c r="U3" s="40">
        <v>2.29</v>
      </c>
      <c r="V3" s="41">
        <v>2.29</v>
      </c>
      <c r="W3" s="12"/>
      <c r="X3" s="37" t="s">
        <v>3</v>
      </c>
      <c r="Y3" s="39">
        <v>60</v>
      </c>
      <c r="Z3" s="39">
        <v>30</v>
      </c>
      <c r="AA3" s="39">
        <v>25</v>
      </c>
      <c r="AB3" s="42">
        <v>2</v>
      </c>
      <c r="AC3" s="11">
        <v>20</v>
      </c>
      <c r="AD3" s="43">
        <f t="shared" ref="AD3:AD6" si="7">IF(Y3="","",Y3*Z3*AA3/1000000)</f>
        <v>4.4999999999999998E-2</v>
      </c>
      <c r="AE3" s="44">
        <f t="shared" si="0"/>
        <v>28889</v>
      </c>
      <c r="AF3" s="37"/>
      <c r="AG3" s="45">
        <f t="shared" ref="AG3:AG6" si="8">IF(ISERROR(AF3/AE3),"",AF3/AE3)</f>
        <v>0</v>
      </c>
      <c r="AH3" s="37"/>
      <c r="AI3" s="46"/>
      <c r="AJ3" s="45">
        <f t="shared" si="2"/>
        <v>0</v>
      </c>
      <c r="AK3" s="46">
        <v>0</v>
      </c>
      <c r="AL3" s="45">
        <f t="shared" si="3"/>
        <v>0</v>
      </c>
      <c r="AM3" s="37"/>
      <c r="AN3" s="46">
        <v>0</v>
      </c>
      <c r="AO3" s="45">
        <f t="shared" ref="AO3:AO6" si="9">IF(ISERROR(AV3*AN3),"",AV3*AN3)</f>
        <v>0</v>
      </c>
      <c r="AP3" s="37"/>
      <c r="AQ3" s="46"/>
      <c r="AR3" s="45">
        <f t="shared" ref="AR3:AR6" si="10">IF(ISERROR(AV3*AQ3),"",AV3*AQ3)</f>
        <v>0</v>
      </c>
      <c r="AS3" s="45">
        <f t="shared" ref="AS3:AS6" si="11">IF(ISERROR(AL3+AO3+AR3),"",AL3+AO3+AR3)</f>
        <v>0</v>
      </c>
      <c r="AT3" s="45">
        <f t="shared" si="4"/>
        <v>2.29</v>
      </c>
      <c r="AU3" s="47">
        <f t="shared" ref="AU3:AU6" si="12">IF(ISERROR((AV3-AT3)/AV3),"",(AV3-AT3)/AV3)</f>
        <v>9.4899999999999998E-2</v>
      </c>
      <c r="AV3" s="12">
        <v>2.5299999999999998</v>
      </c>
      <c r="AW3" s="11"/>
      <c r="AX3" s="45">
        <f t="shared" si="5"/>
        <v>0</v>
      </c>
      <c r="AY3" s="45">
        <f t="shared" si="6"/>
        <v>0</v>
      </c>
      <c r="AZ3" s="55"/>
      <c r="BA3" s="55"/>
      <c r="BB3" s="50">
        <v>81</v>
      </c>
      <c r="BC3" s="52"/>
    </row>
    <row r="4" spans="1:55">
      <c r="A4" s="36">
        <v>3</v>
      </c>
      <c r="B4" s="37"/>
      <c r="C4" s="37"/>
      <c r="D4" s="37"/>
      <c r="E4" s="37"/>
      <c r="F4" s="37" t="s">
        <v>4</v>
      </c>
      <c r="G4" s="37" t="s">
        <v>56</v>
      </c>
      <c r="H4" s="37" t="s">
        <v>58</v>
      </c>
      <c r="I4" s="37" t="s">
        <v>57</v>
      </c>
      <c r="J4" s="37" t="s">
        <v>54</v>
      </c>
      <c r="K4" s="37" t="s">
        <v>55</v>
      </c>
      <c r="L4" s="48" t="s">
        <v>62</v>
      </c>
      <c r="M4" s="37" t="s">
        <v>70</v>
      </c>
      <c r="N4" s="37"/>
      <c r="O4" s="37" t="s">
        <v>72</v>
      </c>
      <c r="P4" s="57" t="s">
        <v>75</v>
      </c>
      <c r="Q4" s="37"/>
      <c r="R4" s="37" t="s">
        <v>45</v>
      </c>
      <c r="S4" s="38">
        <v>19.2</v>
      </c>
      <c r="T4" s="39">
        <v>8</v>
      </c>
      <c r="U4" s="40">
        <v>2.4</v>
      </c>
      <c r="V4" s="41">
        <v>2.4</v>
      </c>
      <c r="W4" s="12"/>
      <c r="X4" s="37" t="s">
        <v>3</v>
      </c>
      <c r="Y4" s="39">
        <v>60</v>
      </c>
      <c r="Z4" s="39">
        <v>30</v>
      </c>
      <c r="AA4" s="39">
        <v>25</v>
      </c>
      <c r="AB4" s="42">
        <v>2</v>
      </c>
      <c r="AC4" s="11">
        <v>16</v>
      </c>
      <c r="AD4" s="43">
        <f t="shared" si="7"/>
        <v>4.4999999999999998E-2</v>
      </c>
      <c r="AE4" s="44">
        <f t="shared" si="0"/>
        <v>23111</v>
      </c>
      <c r="AF4" s="37"/>
      <c r="AG4" s="45">
        <f t="shared" si="8"/>
        <v>0</v>
      </c>
      <c r="AH4" s="37"/>
      <c r="AI4" s="46"/>
      <c r="AJ4" s="45">
        <f t="shared" si="2"/>
        <v>0</v>
      </c>
      <c r="AK4" s="46">
        <v>0</v>
      </c>
      <c r="AL4" s="45">
        <f t="shared" si="3"/>
        <v>0</v>
      </c>
      <c r="AM4" s="37"/>
      <c r="AN4" s="46">
        <v>0</v>
      </c>
      <c r="AO4" s="45">
        <f t="shared" si="9"/>
        <v>0</v>
      </c>
      <c r="AP4" s="37"/>
      <c r="AQ4" s="46"/>
      <c r="AR4" s="45">
        <f t="shared" si="10"/>
        <v>0</v>
      </c>
      <c r="AS4" s="45">
        <f t="shared" si="11"/>
        <v>0</v>
      </c>
      <c r="AT4" s="45">
        <f t="shared" si="4"/>
        <v>2.4</v>
      </c>
      <c r="AU4" s="47">
        <f t="shared" si="12"/>
        <v>9.0899999999999995E-2</v>
      </c>
      <c r="AV4" s="12">
        <v>2.64</v>
      </c>
      <c r="AW4" s="11"/>
      <c r="AX4" s="45">
        <f t="shared" si="5"/>
        <v>0</v>
      </c>
      <c r="AY4" s="45">
        <f t="shared" si="6"/>
        <v>0</v>
      </c>
      <c r="AZ4" s="55"/>
      <c r="BA4" s="55"/>
      <c r="BB4" s="50">
        <v>216</v>
      </c>
      <c r="BC4" s="52"/>
    </row>
    <row r="5" spans="1:55">
      <c r="A5" s="36">
        <v>4</v>
      </c>
      <c r="B5" s="37"/>
      <c r="C5" s="37"/>
      <c r="D5" s="37"/>
      <c r="E5" s="37"/>
      <c r="F5" s="37" t="s">
        <v>4</v>
      </c>
      <c r="G5" s="37" t="s">
        <v>56</v>
      </c>
      <c r="H5" s="37" t="s">
        <v>58</v>
      </c>
      <c r="I5" s="37" t="s">
        <v>57</v>
      </c>
      <c r="J5" s="37" t="s">
        <v>54</v>
      </c>
      <c r="K5" s="37" t="s">
        <v>55</v>
      </c>
      <c r="L5" s="48" t="s">
        <v>63</v>
      </c>
      <c r="M5" s="37" t="s">
        <v>70</v>
      </c>
      <c r="N5" s="37"/>
      <c r="O5" s="37" t="s">
        <v>72</v>
      </c>
      <c r="P5" s="57" t="s">
        <v>76</v>
      </c>
      <c r="Q5" s="37"/>
      <c r="R5" s="37" t="s">
        <v>45</v>
      </c>
      <c r="S5" s="38">
        <v>20.5</v>
      </c>
      <c r="T5" s="39">
        <v>8</v>
      </c>
      <c r="U5" s="40">
        <v>2.56</v>
      </c>
      <c r="V5" s="41">
        <v>2.56</v>
      </c>
      <c r="W5" s="12"/>
      <c r="X5" s="37" t="s">
        <v>3</v>
      </c>
      <c r="Y5" s="39">
        <v>60</v>
      </c>
      <c r="Z5" s="39">
        <v>30</v>
      </c>
      <c r="AA5" s="39">
        <v>25</v>
      </c>
      <c r="AB5" s="42">
        <v>2</v>
      </c>
      <c r="AC5" s="11">
        <v>16</v>
      </c>
      <c r="AD5" s="43">
        <f t="shared" si="7"/>
        <v>4.4999999999999998E-2</v>
      </c>
      <c r="AE5" s="44">
        <f t="shared" si="0"/>
        <v>23111</v>
      </c>
      <c r="AF5" s="37"/>
      <c r="AG5" s="45">
        <f t="shared" si="8"/>
        <v>0</v>
      </c>
      <c r="AH5" s="37"/>
      <c r="AI5" s="46"/>
      <c r="AJ5" s="45">
        <f t="shared" si="2"/>
        <v>0</v>
      </c>
      <c r="AK5" s="46">
        <v>0</v>
      </c>
      <c r="AL5" s="45">
        <f t="shared" si="3"/>
        <v>0</v>
      </c>
      <c r="AM5" s="37"/>
      <c r="AN5" s="46">
        <v>0</v>
      </c>
      <c r="AO5" s="45">
        <f t="shared" si="9"/>
        <v>0</v>
      </c>
      <c r="AP5" s="37"/>
      <c r="AQ5" s="46"/>
      <c r="AR5" s="45">
        <f t="shared" si="10"/>
        <v>0</v>
      </c>
      <c r="AS5" s="45">
        <f t="shared" si="11"/>
        <v>0</v>
      </c>
      <c r="AT5" s="45">
        <f t="shared" si="4"/>
        <v>2.56</v>
      </c>
      <c r="AU5" s="47">
        <f t="shared" si="12"/>
        <v>8.2400000000000001E-2</v>
      </c>
      <c r="AV5" s="12">
        <v>2.79</v>
      </c>
      <c r="AW5" s="11"/>
      <c r="AX5" s="45">
        <f t="shared" si="5"/>
        <v>0</v>
      </c>
      <c r="AY5" s="45">
        <f t="shared" si="6"/>
        <v>0</v>
      </c>
      <c r="AZ5" s="55"/>
      <c r="BA5" s="55"/>
      <c r="BB5" s="50">
        <v>161</v>
      </c>
      <c r="BC5" s="52"/>
    </row>
    <row r="6" spans="1:55">
      <c r="A6" s="36">
        <v>5</v>
      </c>
      <c r="B6" s="37"/>
      <c r="C6" s="37"/>
      <c r="D6" s="37"/>
      <c r="E6" s="37"/>
      <c r="F6" s="37" t="s">
        <v>4</v>
      </c>
      <c r="G6" s="37" t="s">
        <v>56</v>
      </c>
      <c r="H6" s="37" t="s">
        <v>58</v>
      </c>
      <c r="I6" s="37" t="s">
        <v>57</v>
      </c>
      <c r="J6" s="37" t="s">
        <v>59</v>
      </c>
      <c r="K6" s="37" t="s">
        <v>55</v>
      </c>
      <c r="L6" s="48" t="s">
        <v>64</v>
      </c>
      <c r="M6" s="37" t="s">
        <v>70</v>
      </c>
      <c r="N6" s="37"/>
      <c r="O6" s="37" t="s">
        <v>72</v>
      </c>
      <c r="P6" s="57" t="s">
        <v>77</v>
      </c>
      <c r="Q6" s="37"/>
      <c r="R6" s="37" t="s">
        <v>45</v>
      </c>
      <c r="S6" s="38">
        <v>22.2</v>
      </c>
      <c r="T6" s="39">
        <v>8</v>
      </c>
      <c r="U6" s="40">
        <v>2.78</v>
      </c>
      <c r="V6" s="41">
        <v>2.78</v>
      </c>
      <c r="W6" s="12"/>
      <c r="X6" s="37" t="s">
        <v>3</v>
      </c>
      <c r="Y6" s="39">
        <v>60</v>
      </c>
      <c r="Z6" s="39">
        <v>30</v>
      </c>
      <c r="AA6" s="39">
        <v>25</v>
      </c>
      <c r="AB6" s="42">
        <v>2</v>
      </c>
      <c r="AC6" s="11">
        <v>28</v>
      </c>
      <c r="AD6" s="43">
        <f t="shared" si="7"/>
        <v>4.4999999999999998E-2</v>
      </c>
      <c r="AE6" s="44">
        <f t="shared" si="0"/>
        <v>40444</v>
      </c>
      <c r="AF6" s="37"/>
      <c r="AG6" s="45">
        <f t="shared" si="8"/>
        <v>0</v>
      </c>
      <c r="AH6" s="37"/>
      <c r="AI6" s="46"/>
      <c r="AJ6" s="45">
        <f t="shared" si="2"/>
        <v>0</v>
      </c>
      <c r="AK6" s="46"/>
      <c r="AL6" s="45">
        <f t="shared" si="3"/>
        <v>0</v>
      </c>
      <c r="AM6" s="37"/>
      <c r="AN6" s="46"/>
      <c r="AO6" s="45">
        <f t="shared" si="9"/>
        <v>0</v>
      </c>
      <c r="AP6" s="37"/>
      <c r="AQ6" s="46"/>
      <c r="AR6" s="45">
        <f t="shared" si="10"/>
        <v>0</v>
      </c>
      <c r="AS6" s="45">
        <f t="shared" si="11"/>
        <v>0</v>
      </c>
      <c r="AT6" s="45">
        <f t="shared" si="4"/>
        <v>2.78</v>
      </c>
      <c r="AU6" s="47">
        <f t="shared" si="12"/>
        <v>9.4500000000000001E-2</v>
      </c>
      <c r="AV6" s="12">
        <v>3.07</v>
      </c>
      <c r="AW6" s="11"/>
      <c r="AX6" s="45">
        <f t="shared" si="5"/>
        <v>0</v>
      </c>
      <c r="AY6" s="45">
        <f t="shared" si="6"/>
        <v>0</v>
      </c>
      <c r="AZ6" s="56"/>
      <c r="BA6" s="56"/>
      <c r="BB6" s="50">
        <v>90</v>
      </c>
      <c r="BC6" s="53"/>
    </row>
  </sheetData>
  <sheetProtection insertRows="0" deleteRows="0" sort="0"/>
  <protectedRanges>
    <protectedRange sqref="M2:O6 M7:AW200 A2:J200 Q2:S6 U2:AW6" name="Range1"/>
    <protectedRange sqref="K2:K205" name="Range1_1"/>
    <protectedRange sqref="L2:L200" name="Range1_2"/>
    <protectedRange sqref="T2:T6" name="Range1_3"/>
    <protectedRange sqref="P2:P6" name="Range1_1_1"/>
  </protectedRanges>
  <mergeCells count="3">
    <mergeCell ref="BC2:BC6"/>
    <mergeCell ref="BA2:BA6"/>
    <mergeCell ref="AZ2:AZ6"/>
  </mergeCell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R2:R6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2026-01-26T02:39:50Z</dcterms:modified>
</cp:coreProperties>
</file>