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DUL">#REF!</definedName>
    <definedName name="Agents">#REF!</definedName>
    <definedName name="APL">#REF!</definedName>
    <definedName name="ART">#REF!</definedName>
    <definedName name="as">'[1]1-Import Product Data Sheet'!$X$2</definedName>
    <definedName name="BASI">#REF!</definedName>
    <definedName name="BATH">#REF!</definedName>
    <definedName name="bigidea">[2]Lists!$I$6:$I$29</definedName>
    <definedName name="BLK">#REF!</definedName>
    <definedName name="Brand">'[1]1-Import Product Data Sheet'!$N$102:$N$144</definedName>
    <definedName name="Branded">[2]Lists!$F$6:$F$38</definedName>
    <definedName name="BRANDTYPE">#REF!</definedName>
    <definedName name="CATEGORY">[3]Sheet1!$DW$2:$DW$3</definedName>
    <definedName name="COLLECTIONID">[4]!Table1018[ID - Collection ID]</definedName>
    <definedName name="Color">[4]!Table10[ID - Color]</definedName>
    <definedName name="COLOR_FAMILY">'[5]x-Lists'!$AB$2:$AB$18</definedName>
    <definedName name="colour">[3]Sheet1!$EH$2:$EH$3</definedName>
    <definedName name="Comp_Stores">#REF!</definedName>
    <definedName name="CompRetailer">[4]!Table1320212325[ID - Comp Retailer]</definedName>
    <definedName name="CONTAINERSIZE">'[4]List-DoNotDelete'!$CL$20:$CL$26</definedName>
    <definedName name="Cycle">[2]Lists!$E$6:$E$30</definedName>
    <definedName name="den">[2]Lists!$L$6:$L$29</definedName>
    <definedName name="division">'[6]X-PORTS'!$K$4:$K$12</definedName>
    <definedName name="Embellishments">[4]!Table1331323335[ID - Embellishments]</definedName>
    <definedName name="EventType">[4]!Table1331323334373940[ID - Event Type]</definedName>
    <definedName name="Fabric">[4]!Table13[ID - Fabric/Material]</definedName>
    <definedName name="FASHION">[7]LIST!$E$2:$E$7</definedName>
    <definedName name="Feature">[4]!Table13313233[ID - Feature]</definedName>
    <definedName name="Finish">[4]!Table1331323336[ID - Finish]</definedName>
    <definedName name="foam">[3]Sheet1!$EC$2:$EC$3</definedName>
    <definedName name="FOBCostPerPiece">#REF!</definedName>
    <definedName name="FUR">#REF!</definedName>
    <definedName name="HangTag">[4]!Table112829[ID - Hang Tag]</definedName>
    <definedName name="Holiday">[4]!Table13313233343739[ID - Holiday]</definedName>
    <definedName name="Inclusive">[4]!Table10181942434446474849[ID - Inclusive Products]</definedName>
    <definedName name="INITIALBUY">[7]LIST!$G$2:$G$7</definedName>
    <definedName name="KD">[3]Sheet1!$DS$2:$DS$2</definedName>
    <definedName name="Label">[4]!Table11282930[ID - Label]</definedName>
    <definedName name="LGT">#REF!</definedName>
    <definedName name="LIFESTYLE">[4]!Table101819[ID - Lifestyle]</definedName>
    <definedName name="LOCALIZATION__PRICEPOINT">'[5]x-Lists'!$Z$2:$Z$4</definedName>
    <definedName name="Logo">[4]!Table1018194243444647484950[ID - Logo]</definedName>
    <definedName name="M">[3]Sheet1!$EA$2:$EA$3</definedName>
    <definedName name="MaterialCharacteristic">[4]!Table133132[ID - Material Characteristic]</definedName>
    <definedName name="Motif">[4]!Table1331[ID - Motif]</definedName>
    <definedName name="NewReinventReorder">[4]!Table101819424344[ID - New Reinvent Reorder]</definedName>
    <definedName name="OTBMONTH">#REF!</definedName>
    <definedName name="PACK">[3]Sheet1!$EE$2:$EE$3</definedName>
    <definedName name="PackageType">'[1]1-Import Product Data Sheet'!$L$102:$L$131</definedName>
    <definedName name="PackagingType">[4]!Table1320[ID - Packaging Type]</definedName>
    <definedName name="PAYMENTMETHOD">'[4]Input (Dropdowns)'!$GH$20:$GH$22</definedName>
    <definedName name="PaymentTerms">'[4]Input (Dropdowns)'!$GH$10:$GH$17</definedName>
    <definedName name="PDQList">'[1]1-Import Product Data Sheet'!$AR$1:$AR$24</definedName>
    <definedName name="PET">#REF!</definedName>
    <definedName name="PETB">#REF!</definedName>
    <definedName name="PKG_STATUS">'[4]List-DoNotDelete'!$E$11:$E$16</definedName>
    <definedName name="PORT_IFF">[8]a!$A$10:$B$35</definedName>
    <definedName name="ports">'[6]X-PORTS'!$D$4:$D$33</definedName>
    <definedName name="PortSeq">'[1]1-Import Product Data Sheet'!$U$2</definedName>
    <definedName name="PortSeqLCL">#REF!</definedName>
    <definedName name="POtype">#REF!</definedName>
    <definedName name="PrevBuy">'[1]1-Import Product Data Sheet'!$AR$26:$AR$27</definedName>
    <definedName name="PRICE">[7]LIST!$B$2:$B$6</definedName>
    <definedName name="PrintPattern">[4]!Table102627[ID - Print/Pattern]</definedName>
    <definedName name="PROP_65">'[4]List-DoNotDelete'!$B$30:$B$34</definedName>
    <definedName name="PurchaseType">#REF!</definedName>
    <definedName name="RateSeq">'[1]1-Import Product Data Sheet'!$X$2</definedName>
    <definedName name="RUG">#REF!</definedName>
    <definedName name="Sample_Status">'[4]Input (Dropdowns)'!$GJ$10:$GJ$17</definedName>
    <definedName name="SAMPLE_TYPE">'[4]Input (Dropdowns)'!$GJ$20:$GJ$22</definedName>
    <definedName name="SecondaryColor">[4]!Table1026[ID - Secondary Color]</definedName>
    <definedName name="Sets">[4]!Table132021[ID - Sets/Multi-Packs]</definedName>
    <definedName name="SHET">#REF!</definedName>
    <definedName name="Silhouette">[4]!Table12[ID - Silhouette]</definedName>
    <definedName name="Size">[4]!Table11[ID - Size]</definedName>
    <definedName name="STATUS">'[4]Input (Dropdowns)'!$GD$10:$GD$28</definedName>
    <definedName name="THEME">'[5]x-Lists'!$AQ$2:$AQ$12</definedName>
    <definedName name="TicketType">[4]!Table1128[ID - Ticket Type]</definedName>
    <definedName name="TOWL">#REF!</definedName>
    <definedName name="Trademark">[4]!Table101819424344464748495051[ID - License/Trademark]</definedName>
    <definedName name="TREATMENT">'[5]x-Lists'!$AR$2:$AR$23</definedName>
    <definedName name="TripCode">[4]!Table1018194243[ID - Trip Code]</definedName>
    <definedName name="UNIT">[3]Sheet1!$EF$2:$EF$3</definedName>
    <definedName name="USPORTS">'[6]X-PORTS'!$I$5:$I$7</definedName>
    <definedName name="vendorlist">[4]!Table8[Vendor Name]</definedName>
    <definedName name="WIN">#REF!</definedName>
    <definedName name="wood">[3]Sheet1!$EG$2:$EG$3</definedName>
    <definedName name="World1">[2]Lists!$H$6:$H$29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0" i="1" l="1"/>
  <c r="BG10" i="1"/>
  <c r="BA10" i="1"/>
  <c r="AX10" i="1"/>
  <c r="AU10" i="1"/>
  <c r="AR10" i="1"/>
  <c r="AP10" i="1"/>
  <c r="AN10" i="1"/>
  <c r="AL10" i="1"/>
  <c r="AH10" i="1"/>
  <c r="AC10" i="1"/>
  <c r="AD10" i="1" s="1"/>
  <c r="AF10" i="1" s="1"/>
  <c r="U10" i="1"/>
  <c r="T10" i="1"/>
  <c r="BJ9" i="1"/>
  <c r="BG9" i="1"/>
  <c r="BA9" i="1"/>
  <c r="AX9" i="1"/>
  <c r="AU9" i="1"/>
  <c r="AR9" i="1"/>
  <c r="AP9" i="1"/>
  <c r="BB9" i="1" s="1"/>
  <c r="AN9" i="1"/>
  <c r="AL9" i="1"/>
  <c r="AH9" i="1"/>
  <c r="AC9" i="1"/>
  <c r="AD9" i="1" s="1"/>
  <c r="AF9" i="1" s="1"/>
  <c r="U9" i="1"/>
  <c r="AI9" i="1" s="1"/>
  <c r="T9" i="1"/>
  <c r="BJ8" i="1"/>
  <c r="BG8" i="1"/>
  <c r="BA8" i="1"/>
  <c r="AX8" i="1"/>
  <c r="AU8" i="1"/>
  <c r="AR8" i="1"/>
  <c r="AP8" i="1"/>
  <c r="AN8" i="1"/>
  <c r="AL8" i="1"/>
  <c r="AH8" i="1"/>
  <c r="AD8" i="1"/>
  <c r="AF8" i="1" s="1"/>
  <c r="AC8" i="1"/>
  <c r="U8" i="1"/>
  <c r="T8" i="1"/>
  <c r="BJ7" i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AI7" i="1" s="1"/>
  <c r="T7" i="1"/>
  <c r="BJ6" i="1"/>
  <c r="BG6" i="1"/>
  <c r="BA6" i="1"/>
  <c r="AX6" i="1"/>
  <c r="AU6" i="1"/>
  <c r="AR6" i="1"/>
  <c r="AP6" i="1"/>
  <c r="AN6" i="1"/>
  <c r="AL6" i="1"/>
  <c r="BB6" i="1" s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AH4" i="1"/>
  <c r="AD4" i="1"/>
  <c r="AF4" i="1" s="1"/>
  <c r="AC4" i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AI3" i="1" s="1"/>
  <c r="T3" i="1"/>
  <c r="BJ2" i="1"/>
  <c r="BG2" i="1"/>
  <c r="BA2" i="1"/>
  <c r="AX2" i="1"/>
  <c r="AU2" i="1"/>
  <c r="AR2" i="1"/>
  <c r="AP2" i="1"/>
  <c r="AN2" i="1"/>
  <c r="AL2" i="1"/>
  <c r="BB2" i="1" s="1"/>
  <c r="AH2" i="1"/>
  <c r="AC2" i="1"/>
  <c r="AD2" i="1" s="1"/>
  <c r="AF2" i="1" s="1"/>
  <c r="U2" i="1"/>
  <c r="T2" i="1"/>
  <c r="BB8" i="1" l="1"/>
  <c r="BB4" i="1"/>
  <c r="AI5" i="1"/>
  <c r="AI10" i="1"/>
  <c r="AJ10" i="1" s="1"/>
  <c r="BC10" i="1" s="1"/>
  <c r="AI2" i="1"/>
  <c r="AI4" i="1"/>
  <c r="BB5" i="1"/>
  <c r="AI6" i="1"/>
  <c r="AJ6" i="1" s="1"/>
  <c r="BC6" i="1" s="1"/>
  <c r="AI8" i="1"/>
  <c r="AJ8" i="1" s="1"/>
  <c r="BC8" i="1" s="1"/>
  <c r="BB10" i="1"/>
  <c r="AJ5" i="1"/>
  <c r="BC5" i="1" s="1"/>
  <c r="BD5" i="1" s="1"/>
  <c r="AJ9" i="1"/>
  <c r="BC9" i="1" s="1"/>
  <c r="BD9" i="1" s="1"/>
  <c r="AJ4" i="1"/>
  <c r="BC4" i="1" s="1"/>
  <c r="BD4" i="1" s="1"/>
  <c r="AJ2" i="1"/>
  <c r="BC2" i="1" s="1"/>
  <c r="BI4" i="1"/>
  <c r="AJ3" i="1"/>
  <c r="AJ7" i="1"/>
  <c r="BB3" i="1"/>
  <c r="BB7" i="1"/>
  <c r="BI9" i="1" l="1"/>
  <c r="BC3" i="1"/>
  <c r="BI3" i="1" s="1"/>
  <c r="BI8" i="1"/>
  <c r="BD8" i="1"/>
  <c r="BI5" i="1"/>
  <c r="BC7" i="1"/>
  <c r="BI7" i="1" s="1"/>
  <c r="BD7" i="1"/>
  <c r="BI10" i="1"/>
  <c r="BD10" i="1"/>
  <c r="BD3" i="1"/>
  <c r="BI6" i="1"/>
  <c r="BD6" i="1"/>
  <c r="BI2" i="1"/>
  <c r="BD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<sst xmlns="http://schemas.openxmlformats.org/spreadsheetml/2006/main" count="170" uniqueCount="92">
  <si>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</si>
  <si>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</si>
  <si>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</si>
  <si>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</si>
  <si>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</si>
  <si>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</si>
  <si>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</si>
  <si>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</si>
  <si>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</si>
  <si>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</si>
  <si>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</si>
  <si>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</si>
  <si>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</si>
  <si>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</si>
  <si>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</si>
  <si>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</si>
  <si>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</si>
  <si>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</si>
  <si>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</si>
  <si>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</si>
  <si>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</si>
  <si>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</si>
  <si>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</si>
  <si>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</si>
  <si>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</si>
  <si>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</si>
  <si>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</si>
  <si>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</si>
  <si>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</si>
  <si>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</si>
  <si>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</si>
  <si>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</si>
  <si>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</si>
  <si>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</si>
  <si>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</si>
  <si>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</si>
  <si>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</si>
  <si>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</si>
  <si>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</si>
  <si>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</si>
  <si>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</si>
  <si>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</si>
  <si>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</si>
  <si>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</si>
  <si>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</si>
  <si>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</si>
  <si>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</si>
  <si>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</si>
  <si>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</si>
  <si>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</si>
  <si>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</si>
  <si>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</si>
  <si>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</si>
  <si>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</si>
  <si>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</si>
  <si>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</si>
  <si>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</si>
  <si>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</si>
  <si>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</si>
  <si>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</si>
  <si>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</si>
  <si>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</si>
  <si>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</si>
  <si>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BATTY GHOSTS</t>
  </si>
  <si>
    <t>100% Polyester GITD Printed Plush THROW</t>
    <phoneticPr fontId="3" type="noConversion"/>
  </si>
  <si>
    <t>GITD Plush THW</t>
  </si>
  <si>
    <t>350gsm GITD printed plush, 100%polyester, self hem, on wooden hanger with card</t>
  </si>
  <si>
    <t>100% polyester knitted plush printed</t>
  </si>
  <si>
    <t>60x70"</t>
  </si>
  <si>
    <t>multi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</si>
  <si>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-8801</t>
    </r>
    <r>
      <rPr>
        <sz val="11"/>
        <color theme="1"/>
        <rFont val="宋体"/>
        <family val="2"/>
        <charset val="134"/>
        <scheme val="minor"/>
      </rPr>
      <t/>
    </r>
  </si>
  <si>
    <t>Piece</t>
  </si>
  <si>
    <t>Partially Compressed</t>
  </si>
  <si>
    <t>6301.40.0020</t>
  </si>
  <si>
    <t>BOO BASH GRAY</t>
  </si>
  <si>
    <t>100% Polyester GITD Printed Plush THROW</t>
    <phoneticPr fontId="3" type="noConversion"/>
  </si>
  <si>
    <t>100% polyester knitted plush printed</t>
    <phoneticPr fontId="3" type="noConversion"/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</si>
  <si>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-8802</t>
    </r>
    <r>
      <rPr>
        <sz val="11"/>
        <color theme="1"/>
        <rFont val="宋体"/>
        <family val="2"/>
        <charset val="134"/>
        <scheme val="minor"/>
      </rPr>
      <t/>
    </r>
  </si>
  <si>
    <t>BELOVED GRAY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</si>
  <si>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-8803</t>
    </r>
    <r>
      <rPr>
        <sz val="11"/>
        <color theme="1"/>
        <rFont val="宋体"/>
        <family val="2"/>
        <charset val="134"/>
        <scheme val="minor"/>
      </rPr>
      <t/>
    </r>
  </si>
  <si>
    <t>PET CEMETARY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</si>
  <si>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-8804</t>
    </r>
    <r>
      <rPr>
        <sz val="11"/>
        <color theme="1"/>
        <rFont val="宋体"/>
        <family val="2"/>
        <charset val="134"/>
        <scheme val="minor"/>
      </rPr>
      <t/>
    </r>
  </si>
  <si>
    <t>WITCH GHOST TOSS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</si>
  <si>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-8805</t>
    </r>
    <r>
      <rPr>
        <sz val="11"/>
        <color theme="1"/>
        <rFont val="宋体"/>
        <family val="2"/>
        <charset val="134"/>
        <scheme val="minor"/>
      </rPr>
      <t/>
    </r>
  </si>
  <si>
    <t>PUMPKIN CATS GRAY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</si>
  <si>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-8806</t>
    </r>
    <r>
      <rPr>
        <sz val="11"/>
        <color theme="1"/>
        <rFont val="宋体"/>
        <family val="2"/>
        <charset val="134"/>
        <scheme val="minor"/>
      </rPr>
      <t/>
    </r>
  </si>
  <si>
    <t>JACK 'O LANTERN TOSS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</si>
  <si>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-8807</t>
    </r>
    <r>
      <rPr>
        <sz val="11"/>
        <color theme="1"/>
        <rFont val="宋体"/>
        <family val="2"/>
        <charset val="134"/>
        <scheme val="minor"/>
      </rPr>
      <t/>
    </r>
  </si>
  <si>
    <t>NIGHT CATS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</si>
  <si>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-8808</t>
    </r>
    <r>
      <rPr>
        <sz val="11"/>
        <color theme="1"/>
        <rFont val="宋体"/>
        <family val="2"/>
        <charset val="134"/>
        <scheme val="minor"/>
      </rPr>
      <t/>
    </r>
  </si>
  <si>
    <t>WITCHING HOUR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</si>
  <si>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-8809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</si>
</sst>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1" applyBorder="1" applyAlignment="1">
      <alignment wrapText="1"/>
    </xf>
    <xf numFmtId="0" fontId="2" fillId="5" borderId="1" xfId="0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8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8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10" fontId="0" fillId="8" borderId="1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s3-my.sharepoint.com/personal/danielle_essick_ros_com/Documents/Throws%20&amp;%20Blankets/Buy%20Plan%20and%20PO%20Tracker/2025/FALL/FALL%202025_BLANKETS%20AND%20THROWS_8524%208557%208633%20KING_Merchant%20BPW%20WITH%20ATTRIBUTES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Halloween26%20GITD%20400THW%20POE%20commit%201.08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-Trip PIVOT-DoNotDelete"/>
      <sheetName val="Post-Trip PIVOT-DoNotDelete"/>
      <sheetName val="LY Actual Data-DoNotDelete"/>
      <sheetName val="Style Needs List"/>
      <sheetName val="SNL Pivot-DoNotDelete"/>
      <sheetName val="Event Recap"/>
      <sheetName val="Event Summary"/>
      <sheetName val="Pre &amp; Post Event Summary"/>
      <sheetName val="Buy Plan"/>
      <sheetName val="GDR PIVOT-DoNotDelete"/>
      <sheetName val="Container Template"/>
      <sheetName val="Container PIVOT-DoNotDelete"/>
      <sheetName val="SNL Arthur-DoNotDelete"/>
      <sheetName val="List-DoNotDelete"/>
      <sheetName val="HARVEST SUMMARY"/>
      <sheetName val="HALLOWEEN SUMMARY"/>
      <sheetName val="HALLOWEEN BLANKET SUMMARY"/>
      <sheetName val="Input (Dropdowns)"/>
      <sheetName val="GDR Submission"/>
      <sheetName val="Class &amp; Cat Summary"/>
      <sheetName val="Shipment Summary"/>
      <sheetName val="Attribute Summary"/>
      <sheetName val="Vendor Summary"/>
      <sheetName val="Add'l Summaries"/>
      <sheetName val="On Order $-donotuse"/>
      <sheetName val="FALL 2025_BLANKETS AND THROWS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E11" t="str">
            <v>Packaging Status</v>
          </cell>
        </row>
        <row r="12">
          <cell r="E12" t="str">
            <v>Hangtag Only</v>
          </cell>
        </row>
        <row r="13">
          <cell r="E13" t="str">
            <v>GDR OK to send</v>
          </cell>
        </row>
        <row r="14">
          <cell r="E14" t="str">
            <v>GDR Sent</v>
          </cell>
        </row>
        <row r="15">
          <cell r="E15" t="str">
            <v>No Design Team Needed</v>
          </cell>
        </row>
        <row r="16">
          <cell r="E16" t="str">
            <v>GDR Needs Review</v>
          </cell>
        </row>
        <row r="20">
          <cell r="CL20">
            <v>20</v>
          </cell>
        </row>
        <row r="21">
          <cell r="CL21">
            <v>40</v>
          </cell>
        </row>
        <row r="22">
          <cell r="CL22" t="str">
            <v>40HC</v>
          </cell>
        </row>
        <row r="23">
          <cell r="CL23">
            <v>45</v>
          </cell>
        </row>
        <row r="24">
          <cell r="CL24" t="str">
            <v>20REF</v>
          </cell>
        </row>
        <row r="25">
          <cell r="CL25" t="str">
            <v>40REF</v>
          </cell>
        </row>
        <row r="26">
          <cell r="CL26" t="str">
            <v>40HCREF</v>
          </cell>
        </row>
        <row r="30">
          <cell r="B30" t="str">
            <v>P65_L</v>
          </cell>
        </row>
        <row r="31">
          <cell r="B31" t="str">
            <v>P65_S_C</v>
          </cell>
        </row>
        <row r="32">
          <cell r="B32" t="str">
            <v>P65_S_RH</v>
          </cell>
        </row>
        <row r="33">
          <cell r="B33" t="str">
            <v>P65_S_C_RH</v>
          </cell>
        </row>
        <row r="34">
          <cell r="B34" t="str">
            <v>N/A</v>
          </cell>
        </row>
      </sheetData>
      <sheetData sheetId="14"/>
      <sheetData sheetId="15"/>
      <sheetData sheetId="16"/>
      <sheetData sheetId="17">
        <row r="10">
          <cell r="GD10" t="str">
            <v>REVIEWED</v>
          </cell>
          <cell r="GH10" t="str">
            <v>30 - 30 DAYS</v>
          </cell>
        </row>
        <row r="11">
          <cell r="GD11" t="str">
            <v>OK TO WRITE</v>
          </cell>
          <cell r="GH11" t="str">
            <v>45 - 45 DAYS</v>
          </cell>
        </row>
        <row r="12">
          <cell r="GD12" t="str">
            <v>SENT TO MSA</v>
          </cell>
          <cell r="GH12" t="str">
            <v>60 - 60 DAYS</v>
          </cell>
        </row>
        <row r="13">
          <cell r="GD13" t="str">
            <v>PO SENT TO VENDOR</v>
          </cell>
          <cell r="GH13" t="str">
            <v>75 - 75 DAYS</v>
          </cell>
        </row>
        <row r="14">
          <cell r="GD14" t="str">
            <v>NEEDS REVIEW</v>
          </cell>
          <cell r="GH14" t="str">
            <v>90 - 90 DAYS</v>
          </cell>
        </row>
        <row r="15">
          <cell r="GD15" t="str">
            <v>NEGOTIATING</v>
          </cell>
        </row>
        <row r="20">
          <cell r="GH20" t="str">
            <v>WT</v>
          </cell>
          <cell r="GJ20" t="str">
            <v>Digital</v>
          </cell>
        </row>
        <row r="21">
          <cell r="GH21" t="str">
            <v>OA</v>
          </cell>
          <cell r="GJ21" t="str">
            <v>Physical</v>
          </cell>
        </row>
        <row r="22">
          <cell r="GH22" t="str">
            <v>LC</v>
          </cell>
          <cell r="GJ22" t="str">
            <v>Digital &amp; Physical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350GITD CCD"/>
      <sheetName val="BUY PLAN"/>
      <sheetName val="IMAGES"/>
      <sheetName val="ValueSelection"/>
      <sheetName val="Data"/>
    </sheetNames>
    <sheetDataSet>
      <sheetData sheetId="0"/>
      <sheetData sheetId="1"/>
      <sheetData sheetId="2">
        <row r="71">
          <cell r="B71">
            <v>4.51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0"/>
  <sheetViews>
    <sheetView tabSelected="1" workbookViewId="0">
      <selection activeCell="E9" sqref="E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0.140625" style="2" customWidth="1"/>
    <col min="7" max="7" width="11.5703125" style="2" customWidth="1"/>
    <col min="8" max="8" width="11.7109375" style="2" customWidth="1"/>
    <col min="9" max="9" width="10.7109375" style="2" customWidth="1"/>
    <col min="10" max="10" width="18.7109375" style="2" customWidth="1"/>
    <col min="11" max="11" width="8.42578125" style="3" customWidth="1"/>
    <col min="12" max="12" width="7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7.14062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1" width="12" style="2" customWidth="1"/>
    <col min="62" max="62" width="11.42578125" style="2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75" customHeight="1" x14ac:dyDescent="0.25">
      <c r="A2" s="40">
        <v>1</v>
      </c>
      <c r="B2" s="41"/>
      <c r="C2" s="41"/>
      <c r="D2" s="41"/>
      <c r="E2" s="41"/>
      <c r="F2" s="41" t="s">
        <v>62</v>
      </c>
      <c r="G2" s="42" t="s">
        <v>63</v>
      </c>
      <c r="H2" s="42" t="s">
        <v>64</v>
      </c>
      <c r="I2" s="42" t="s">
        <v>65</v>
      </c>
      <c r="J2" s="41" t="s">
        <v>66</v>
      </c>
      <c r="K2" s="42" t="s">
        <v>67</v>
      </c>
      <c r="L2" s="41" t="s">
        <v>68</v>
      </c>
      <c r="M2" s="41" t="s">
        <v>69</v>
      </c>
      <c r="N2" s="41"/>
      <c r="O2" s="43" t="s">
        <v>70</v>
      </c>
      <c r="P2" s="41"/>
      <c r="Q2" s="41" t="s">
        <v>71</v>
      </c>
      <c r="R2" s="44"/>
      <c r="S2" s="45">
        <v>7.95</v>
      </c>
      <c r="T2" s="46">
        <f>IF(ISERROR(R2/S2),"",R2/S2)</f>
        <v>0</v>
      </c>
      <c r="U2" s="47">
        <f>'[9]350GITD CCD'!B71</f>
        <v>4.51</v>
      </c>
      <c r="V2" s="48">
        <v>4.43</v>
      </c>
      <c r="W2" s="41" t="s">
        <v>72</v>
      </c>
      <c r="X2" s="49">
        <v>43</v>
      </c>
      <c r="Y2" s="49">
        <v>38</v>
      </c>
      <c r="Z2" s="49">
        <v>66</v>
      </c>
      <c r="AA2" s="45">
        <v>4</v>
      </c>
      <c r="AB2" s="50">
        <v>14</v>
      </c>
      <c r="AC2" s="51">
        <f>IF(X2="","",X2*Y2*Z2/1000000)</f>
        <v>0.107844</v>
      </c>
      <c r="AD2" s="52">
        <f>IF(AB2="","",65/AC2*AB2)</f>
        <v>8438.1143132673114</v>
      </c>
      <c r="AE2" s="41">
        <v>2250</v>
      </c>
      <c r="AF2" s="53">
        <f>IF(ISERROR(AE2/AD2),"",AE2/AD2)</f>
        <v>0.26664725274725276</v>
      </c>
      <c r="AG2" s="41" t="s">
        <v>73</v>
      </c>
      <c r="AH2" s="54">
        <f>8.5%+20%</f>
        <v>0.28500000000000003</v>
      </c>
      <c r="AI2" s="53">
        <f>IF(ISERROR(U2*AH2),"",U2*AH2)</f>
        <v>1.28535</v>
      </c>
      <c r="AJ2" s="53">
        <f t="shared" ref="AJ2:AJ10" si="0">IF(ISERROR(U2+AF2+AI2),"",U2+AF2+AI2)</f>
        <v>6.0619972527472532</v>
      </c>
      <c r="AK2" s="55">
        <v>0.01</v>
      </c>
      <c r="AL2" s="53">
        <f t="shared" ref="AL2:AL10" si="1">IF(ISERROR(BE2*AK2),"",BE2*AK2)</f>
        <v>6.4000000000000001E-2</v>
      </c>
      <c r="AM2" s="55">
        <v>0</v>
      </c>
      <c r="AN2" s="53">
        <f t="shared" ref="AN2:AN10" si="2">IF(ISERROR(BE2*AM2),"",BE2*AM2)</f>
        <v>0</v>
      </c>
      <c r="AO2" s="55">
        <v>0</v>
      </c>
      <c r="AP2" s="53">
        <f t="shared" ref="AP2:AP10" si="3">IF(ISERROR(BE2*AO2),"",BE2*AO2)</f>
        <v>0</v>
      </c>
      <c r="AQ2" s="55">
        <v>0</v>
      </c>
      <c r="AR2" s="53">
        <f>IF(ISERROR(BE2*AQ2),"",BE2*AQ2)</f>
        <v>0</v>
      </c>
      <c r="AS2" s="41">
        <v>0</v>
      </c>
      <c r="AT2" s="55">
        <v>0</v>
      </c>
      <c r="AU2" s="53">
        <f t="shared" ref="AU2:AU10" si="4">IF(ISERROR(BE2*AT2),"",BE2*AT2)</f>
        <v>0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:BB10" si="5">IF(ISERROR(AL2+AN2+AP2+AU2),"",AL2+AN2+AP2+AU2)</f>
        <v>6.4000000000000001E-2</v>
      </c>
      <c r="BC2" s="53">
        <f t="shared" ref="BC2:BC10" si="6">IF(ISERROR(AJ2+BB2),"",AJ2+BB2)</f>
        <v>6.1259972527472533</v>
      </c>
      <c r="BD2" s="56">
        <f t="shared" ref="BD2:BD10" si="7">IF(ISERROR((BE2-BC2)/BE2),"",(BE2-BC2)/BE2)</f>
        <v>4.2812929258241733E-2</v>
      </c>
      <c r="BE2" s="12">
        <v>6.4</v>
      </c>
      <c r="BF2" s="12">
        <v>12.99</v>
      </c>
      <c r="BG2" s="57">
        <f>IF(ISERROR((BF2-BE2)/BF2),"",(BF2-BE2)/BF2)</f>
        <v>0.50731331793687451</v>
      </c>
      <c r="BH2" s="11">
        <v>2496</v>
      </c>
      <c r="BI2" s="53">
        <f>IF(ISERROR(BC2*BH2),"",BC2*BH2)</f>
        <v>15290.489142857145</v>
      </c>
      <c r="BJ2" s="53">
        <f>IF(ISERROR(BE2*BH2),"",BE2*BH2)</f>
        <v>15974.400000000001</v>
      </c>
    </row>
    <row r="3" spans="1:62" ht="75" customHeight="1" x14ac:dyDescent="0.25">
      <c r="A3" s="40">
        <v>2</v>
      </c>
      <c r="B3" s="41"/>
      <c r="C3" s="41"/>
      <c r="D3" s="41"/>
      <c r="E3" s="41"/>
      <c r="F3" s="41" t="s">
        <v>62</v>
      </c>
      <c r="G3" s="42" t="s">
        <v>74</v>
      </c>
      <c r="H3" s="42" t="s">
        <v>75</v>
      </c>
      <c r="I3" s="42" t="s">
        <v>65</v>
      </c>
      <c r="J3" s="41" t="s">
        <v>66</v>
      </c>
      <c r="K3" s="42" t="s">
        <v>76</v>
      </c>
      <c r="L3" s="41" t="s">
        <v>68</v>
      </c>
      <c r="M3" s="41" t="s">
        <v>69</v>
      </c>
      <c r="N3" s="41"/>
      <c r="O3" s="43" t="s">
        <v>77</v>
      </c>
      <c r="P3" s="41"/>
      <c r="Q3" s="41" t="s">
        <v>71</v>
      </c>
      <c r="R3" s="44"/>
      <c r="S3" s="45">
        <v>7.95</v>
      </c>
      <c r="T3" s="46">
        <f t="shared" ref="T3:T4" si="8">IF(ISERROR(R3/S3),"",R3/S3)</f>
        <v>0</v>
      </c>
      <c r="U3" s="47">
        <f>'[9]350GITD CCD'!B71</f>
        <v>4.51</v>
      </c>
      <c r="V3" s="48">
        <v>4.43</v>
      </c>
      <c r="W3" s="41" t="s">
        <v>72</v>
      </c>
      <c r="X3" s="49">
        <v>43</v>
      </c>
      <c r="Y3" s="49">
        <v>38</v>
      </c>
      <c r="Z3" s="49">
        <v>66</v>
      </c>
      <c r="AA3" s="45">
        <v>4</v>
      </c>
      <c r="AB3" s="50">
        <v>14</v>
      </c>
      <c r="AC3" s="51">
        <f t="shared" ref="AC3:AC4" si="9">IF(X3="","",X3*Y3*Z3/1000000)</f>
        <v>0.107844</v>
      </c>
      <c r="AD3" s="52">
        <f t="shared" ref="AD3:AD4" si="10">IF(AB3="","",65/AC3*AB3)</f>
        <v>8438.1143132673114</v>
      </c>
      <c r="AE3" s="41">
        <v>2250</v>
      </c>
      <c r="AF3" s="53">
        <f t="shared" ref="AF3:AF4" si="11">IF(ISERROR(AE3/AD3),"",AE3/AD3)</f>
        <v>0.26664725274725276</v>
      </c>
      <c r="AG3" s="41" t="s">
        <v>73</v>
      </c>
      <c r="AH3" s="54">
        <f t="shared" ref="AH3:AH10" si="12">8.5%+20%</f>
        <v>0.28500000000000003</v>
      </c>
      <c r="AI3" s="53">
        <f>IF(ISERROR(U3*AH3),"",U3*AH3)</f>
        <v>1.28535</v>
      </c>
      <c r="AJ3" s="53">
        <f t="shared" si="0"/>
        <v>6.0619972527472532</v>
      </c>
      <c r="AK3" s="55">
        <v>0.01</v>
      </c>
      <c r="AL3" s="53">
        <f t="shared" si="1"/>
        <v>6.4000000000000001E-2</v>
      </c>
      <c r="AM3" s="55">
        <v>0</v>
      </c>
      <c r="AN3" s="53">
        <f t="shared" si="2"/>
        <v>0</v>
      </c>
      <c r="AO3" s="55">
        <v>0</v>
      </c>
      <c r="AP3" s="53">
        <f t="shared" si="3"/>
        <v>0</v>
      </c>
      <c r="AQ3" s="55">
        <v>0</v>
      </c>
      <c r="AR3" s="53">
        <f t="shared" ref="AR3:AR4" si="13">IF(ISERROR(BE3*AQ3),"",BE3*AQ3)</f>
        <v>0</v>
      </c>
      <c r="AS3" s="41">
        <v>0</v>
      </c>
      <c r="AT3" s="55">
        <v>0</v>
      </c>
      <c r="AU3" s="53">
        <f t="shared" si="4"/>
        <v>0</v>
      </c>
      <c r="AV3" s="53">
        <v>0</v>
      </c>
      <c r="AW3" s="55">
        <v>0</v>
      </c>
      <c r="AX3" s="53">
        <f t="shared" ref="AX3:AX4" si="14">IF(ISERROR(BE3*AW3),"",BE3*AW3)</f>
        <v>0</v>
      </c>
      <c r="AY3" s="53">
        <v>0</v>
      </c>
      <c r="AZ3" s="55">
        <v>0</v>
      </c>
      <c r="BA3" s="53">
        <f t="shared" ref="BA3:BA4" si="15">IF(ISERROR(BE3*AZ3),"",BE3*AZ3)</f>
        <v>0</v>
      </c>
      <c r="BB3" s="53">
        <f t="shared" si="5"/>
        <v>6.4000000000000001E-2</v>
      </c>
      <c r="BC3" s="53">
        <f t="shared" si="6"/>
        <v>6.1259972527472533</v>
      </c>
      <c r="BD3" s="56">
        <f t="shared" si="7"/>
        <v>4.2812929258241733E-2</v>
      </c>
      <c r="BE3" s="12">
        <v>6.4</v>
      </c>
      <c r="BF3" s="12">
        <v>12.99</v>
      </c>
      <c r="BG3" s="57">
        <f t="shared" ref="BG3:BG4" si="16">IF(ISERROR((BF3-BE3)/BF3),"",(BF3-BE3)/BF3)</f>
        <v>0.50731331793687451</v>
      </c>
      <c r="BH3" s="11">
        <v>2496</v>
      </c>
      <c r="BI3" s="53">
        <f t="shared" ref="BI3:BI4" si="17">IF(ISERROR(BC3*BH3),"",BC3*BH3)</f>
        <v>15290.489142857145</v>
      </c>
      <c r="BJ3" s="53">
        <f t="shared" ref="BJ3:BJ4" si="18">IF(ISERROR(BE3*BH3),"",BE3*BH3)</f>
        <v>15974.400000000001</v>
      </c>
    </row>
    <row r="4" spans="1:62" ht="75" customHeight="1" x14ac:dyDescent="0.25">
      <c r="A4" s="40">
        <v>3</v>
      </c>
      <c r="B4" s="41"/>
      <c r="C4" s="41"/>
      <c r="D4" s="41"/>
      <c r="E4" s="41"/>
      <c r="F4" s="41" t="s">
        <v>62</v>
      </c>
      <c r="G4" s="42" t="s">
        <v>78</v>
      </c>
      <c r="H4" s="42" t="s">
        <v>64</v>
      </c>
      <c r="I4" s="42" t="s">
        <v>65</v>
      </c>
      <c r="J4" s="41" t="s">
        <v>66</v>
      </c>
      <c r="K4" s="42" t="s">
        <v>67</v>
      </c>
      <c r="L4" s="41" t="s">
        <v>68</v>
      </c>
      <c r="M4" s="41" t="s">
        <v>69</v>
      </c>
      <c r="N4" s="41"/>
      <c r="O4" s="43" t="s">
        <v>79</v>
      </c>
      <c r="P4" s="41"/>
      <c r="Q4" s="41" t="s">
        <v>71</v>
      </c>
      <c r="R4" s="44"/>
      <c r="S4" s="45">
        <v>7.95</v>
      </c>
      <c r="T4" s="46">
        <f t="shared" si="8"/>
        <v>0</v>
      </c>
      <c r="U4" s="47">
        <f>'[9]350GITD CCD'!B71</f>
        <v>4.51</v>
      </c>
      <c r="V4" s="48">
        <v>4.43</v>
      </c>
      <c r="W4" s="41" t="s">
        <v>72</v>
      </c>
      <c r="X4" s="49">
        <v>43</v>
      </c>
      <c r="Y4" s="49">
        <v>38</v>
      </c>
      <c r="Z4" s="49">
        <v>66</v>
      </c>
      <c r="AA4" s="45">
        <v>4</v>
      </c>
      <c r="AB4" s="50">
        <v>14</v>
      </c>
      <c r="AC4" s="51">
        <f t="shared" si="9"/>
        <v>0.107844</v>
      </c>
      <c r="AD4" s="52">
        <f t="shared" si="10"/>
        <v>8438.1143132673114</v>
      </c>
      <c r="AE4" s="41">
        <v>2250</v>
      </c>
      <c r="AF4" s="53">
        <f t="shared" si="11"/>
        <v>0.26664725274725276</v>
      </c>
      <c r="AG4" s="41" t="s">
        <v>73</v>
      </c>
      <c r="AH4" s="54">
        <f t="shared" si="12"/>
        <v>0.28500000000000003</v>
      </c>
      <c r="AI4" s="53">
        <f t="shared" ref="AI4" si="19">IF(ISERROR(U4*AH4),"",U4*AH4)</f>
        <v>1.28535</v>
      </c>
      <c r="AJ4" s="53">
        <f t="shared" si="0"/>
        <v>6.0619972527472532</v>
      </c>
      <c r="AK4" s="55">
        <v>0.01</v>
      </c>
      <c r="AL4" s="53">
        <f t="shared" si="1"/>
        <v>6.4000000000000001E-2</v>
      </c>
      <c r="AM4" s="55">
        <v>0</v>
      </c>
      <c r="AN4" s="53">
        <f t="shared" si="2"/>
        <v>0</v>
      </c>
      <c r="AO4" s="55">
        <v>0</v>
      </c>
      <c r="AP4" s="53">
        <f t="shared" si="3"/>
        <v>0</v>
      </c>
      <c r="AQ4" s="55">
        <v>0</v>
      </c>
      <c r="AR4" s="53">
        <f t="shared" si="13"/>
        <v>0</v>
      </c>
      <c r="AS4" s="41">
        <v>0</v>
      </c>
      <c r="AT4" s="55">
        <v>0</v>
      </c>
      <c r="AU4" s="53">
        <f t="shared" si="4"/>
        <v>0</v>
      </c>
      <c r="AV4" s="53">
        <v>0</v>
      </c>
      <c r="AW4" s="55">
        <v>0</v>
      </c>
      <c r="AX4" s="53">
        <f t="shared" si="14"/>
        <v>0</v>
      </c>
      <c r="AY4" s="53">
        <v>0</v>
      </c>
      <c r="AZ4" s="55">
        <v>0</v>
      </c>
      <c r="BA4" s="53">
        <f t="shared" si="15"/>
        <v>0</v>
      </c>
      <c r="BB4" s="53">
        <f t="shared" si="5"/>
        <v>6.4000000000000001E-2</v>
      </c>
      <c r="BC4" s="53">
        <f t="shared" si="6"/>
        <v>6.1259972527472533</v>
      </c>
      <c r="BD4" s="56">
        <f t="shared" si="7"/>
        <v>4.2812929258241733E-2</v>
      </c>
      <c r="BE4" s="12">
        <v>6.4</v>
      </c>
      <c r="BF4" s="12">
        <v>12.99</v>
      </c>
      <c r="BG4" s="57">
        <f t="shared" si="16"/>
        <v>0.50731331793687451</v>
      </c>
      <c r="BH4" s="11">
        <v>2496</v>
      </c>
      <c r="BI4" s="53">
        <f t="shared" si="17"/>
        <v>15290.489142857145</v>
      </c>
      <c r="BJ4" s="53">
        <f t="shared" si="18"/>
        <v>15974.400000000001</v>
      </c>
    </row>
    <row r="5" spans="1:62" ht="75" customHeight="1" x14ac:dyDescent="0.25">
      <c r="A5" s="40">
        <v>4</v>
      </c>
      <c r="B5" s="41"/>
      <c r="C5" s="41"/>
      <c r="D5" s="41"/>
      <c r="E5" s="41"/>
      <c r="F5" s="41" t="s">
        <v>62</v>
      </c>
      <c r="G5" s="42" t="s">
        <v>80</v>
      </c>
      <c r="H5" s="42" t="s">
        <v>64</v>
      </c>
      <c r="I5" s="42" t="s">
        <v>65</v>
      </c>
      <c r="J5" s="41" t="s">
        <v>66</v>
      </c>
      <c r="K5" s="42" t="s">
        <v>67</v>
      </c>
      <c r="L5" s="41" t="s">
        <v>68</v>
      </c>
      <c r="M5" s="41" t="s">
        <v>69</v>
      </c>
      <c r="N5" s="41"/>
      <c r="O5" s="43" t="s">
        <v>81</v>
      </c>
      <c r="P5" s="41"/>
      <c r="Q5" s="41" t="s">
        <v>71</v>
      </c>
      <c r="R5" s="44"/>
      <c r="S5" s="45">
        <v>7.95</v>
      </c>
      <c r="T5" s="46">
        <f>IF(ISERROR(R5/S5),"",R5/S5)</f>
        <v>0</v>
      </c>
      <c r="U5" s="47">
        <f>'[9]350GITD CCD'!B71</f>
        <v>4.51</v>
      </c>
      <c r="V5" s="48">
        <v>4.43</v>
      </c>
      <c r="W5" s="41" t="s">
        <v>72</v>
      </c>
      <c r="X5" s="49">
        <v>43</v>
      </c>
      <c r="Y5" s="49">
        <v>38</v>
      </c>
      <c r="Z5" s="49">
        <v>66</v>
      </c>
      <c r="AA5" s="45">
        <v>4</v>
      </c>
      <c r="AB5" s="50">
        <v>14</v>
      </c>
      <c r="AC5" s="51">
        <f>IF(X5="","",X5*Y5*Z5/1000000)</f>
        <v>0.107844</v>
      </c>
      <c r="AD5" s="52">
        <f>IF(AB5="","",65/AC5*AB5)</f>
        <v>8438.1143132673114</v>
      </c>
      <c r="AE5" s="41">
        <v>2250</v>
      </c>
      <c r="AF5" s="53">
        <f>IF(ISERROR(AE5/AD5),"",AE5/AD5)</f>
        <v>0.26664725274725276</v>
      </c>
      <c r="AG5" s="41" t="s">
        <v>73</v>
      </c>
      <c r="AH5" s="54">
        <f>8.5%+20%</f>
        <v>0.28500000000000003</v>
      </c>
      <c r="AI5" s="53">
        <f>IF(ISERROR(U5*AH5),"",U5*AH5)</f>
        <v>1.28535</v>
      </c>
      <c r="AJ5" s="53">
        <f t="shared" si="0"/>
        <v>6.0619972527472532</v>
      </c>
      <c r="AK5" s="55">
        <v>0.01</v>
      </c>
      <c r="AL5" s="53">
        <f t="shared" si="1"/>
        <v>6.4000000000000001E-2</v>
      </c>
      <c r="AM5" s="55">
        <v>0</v>
      </c>
      <c r="AN5" s="53">
        <f t="shared" si="2"/>
        <v>0</v>
      </c>
      <c r="AO5" s="55">
        <v>0</v>
      </c>
      <c r="AP5" s="53">
        <f t="shared" si="3"/>
        <v>0</v>
      </c>
      <c r="AQ5" s="55">
        <v>0</v>
      </c>
      <c r="AR5" s="53">
        <f>IF(ISERROR(BE5*AQ5),"",BE5*AQ5)</f>
        <v>0</v>
      </c>
      <c r="AS5" s="41">
        <v>0</v>
      </c>
      <c r="AT5" s="55">
        <v>0</v>
      </c>
      <c r="AU5" s="53">
        <f t="shared" si="4"/>
        <v>0</v>
      </c>
      <c r="AV5" s="53">
        <v>0</v>
      </c>
      <c r="AW5" s="55">
        <v>0</v>
      </c>
      <c r="AX5" s="53">
        <f>IF(ISERROR(BE5*AW5),"",BE5*AW5)</f>
        <v>0</v>
      </c>
      <c r="AY5" s="53">
        <v>0</v>
      </c>
      <c r="AZ5" s="55">
        <v>0</v>
      </c>
      <c r="BA5" s="53">
        <f>IF(ISERROR(BE5*AZ5),"",BE5*AZ5)</f>
        <v>0</v>
      </c>
      <c r="BB5" s="53">
        <f t="shared" si="5"/>
        <v>6.4000000000000001E-2</v>
      </c>
      <c r="BC5" s="53">
        <f t="shared" si="6"/>
        <v>6.1259972527472533</v>
      </c>
      <c r="BD5" s="56">
        <f t="shared" si="7"/>
        <v>4.2812929258241733E-2</v>
      </c>
      <c r="BE5" s="12">
        <v>6.4</v>
      </c>
      <c r="BF5" s="12">
        <v>12.99</v>
      </c>
      <c r="BG5" s="57">
        <f>IF(ISERROR((BF5-BE5)/BF5),"",(BF5-BE5)/BF5)</f>
        <v>0.50731331793687451</v>
      </c>
      <c r="BH5" s="11">
        <v>2496</v>
      </c>
      <c r="BI5" s="53">
        <f>IF(ISERROR(BC5*BH5),"",BC5*BH5)</f>
        <v>15290.489142857145</v>
      </c>
      <c r="BJ5" s="53">
        <f>IF(ISERROR(BE5*BH5),"",BE5*BH5)</f>
        <v>15974.400000000001</v>
      </c>
    </row>
    <row r="6" spans="1:62" ht="75" customHeight="1" x14ac:dyDescent="0.25">
      <c r="A6" s="40">
        <v>5</v>
      </c>
      <c r="B6" s="41"/>
      <c r="C6" s="41"/>
      <c r="D6" s="41"/>
      <c r="E6" s="41"/>
      <c r="F6" s="41" t="s">
        <v>62</v>
      </c>
      <c r="G6" s="42" t="s">
        <v>82</v>
      </c>
      <c r="H6" s="42" t="s">
        <v>64</v>
      </c>
      <c r="I6" s="42" t="s">
        <v>65</v>
      </c>
      <c r="J6" s="41" t="s">
        <v>66</v>
      </c>
      <c r="K6" s="42" t="s">
        <v>67</v>
      </c>
      <c r="L6" s="41" t="s">
        <v>68</v>
      </c>
      <c r="M6" s="41" t="s">
        <v>69</v>
      </c>
      <c r="N6" s="41"/>
      <c r="O6" s="43" t="s">
        <v>83</v>
      </c>
      <c r="P6" s="41"/>
      <c r="Q6" s="41" t="s">
        <v>71</v>
      </c>
      <c r="R6" s="44"/>
      <c r="S6" s="45">
        <v>7.95</v>
      </c>
      <c r="T6" s="46">
        <f t="shared" ref="T6:T7" si="20">IF(ISERROR(R6/S6),"",R6/S6)</f>
        <v>0</v>
      </c>
      <c r="U6" s="47">
        <f>'[9]350GITD CCD'!B71</f>
        <v>4.51</v>
      </c>
      <c r="V6" s="48">
        <v>4.43</v>
      </c>
      <c r="W6" s="41" t="s">
        <v>72</v>
      </c>
      <c r="X6" s="49">
        <v>43</v>
      </c>
      <c r="Y6" s="49">
        <v>38</v>
      </c>
      <c r="Z6" s="49">
        <v>66</v>
      </c>
      <c r="AA6" s="45">
        <v>4</v>
      </c>
      <c r="AB6" s="50">
        <v>14</v>
      </c>
      <c r="AC6" s="51">
        <f t="shared" ref="AC6:AC7" si="21">IF(X6="","",X6*Y6*Z6/1000000)</f>
        <v>0.107844</v>
      </c>
      <c r="AD6" s="52">
        <f t="shared" ref="AD6:AD7" si="22">IF(AB6="","",65/AC6*AB6)</f>
        <v>8438.1143132673114</v>
      </c>
      <c r="AE6" s="41">
        <v>2250</v>
      </c>
      <c r="AF6" s="53">
        <f t="shared" ref="AF6:AF7" si="23">IF(ISERROR(AE6/AD6),"",AE6/AD6)</f>
        <v>0.26664725274725276</v>
      </c>
      <c r="AG6" s="41" t="s">
        <v>73</v>
      </c>
      <c r="AH6" s="54">
        <f t="shared" si="12"/>
        <v>0.28500000000000003</v>
      </c>
      <c r="AI6" s="53">
        <f>IF(ISERROR(U6*AH6),"",U6*AH6)</f>
        <v>1.28535</v>
      </c>
      <c r="AJ6" s="53">
        <f t="shared" si="0"/>
        <v>6.0619972527472532</v>
      </c>
      <c r="AK6" s="55">
        <v>0.01</v>
      </c>
      <c r="AL6" s="53">
        <f t="shared" si="1"/>
        <v>6.4000000000000001E-2</v>
      </c>
      <c r="AM6" s="55">
        <v>0</v>
      </c>
      <c r="AN6" s="53">
        <f t="shared" si="2"/>
        <v>0</v>
      </c>
      <c r="AO6" s="55">
        <v>0</v>
      </c>
      <c r="AP6" s="53">
        <f t="shared" si="3"/>
        <v>0</v>
      </c>
      <c r="AQ6" s="55">
        <v>0</v>
      </c>
      <c r="AR6" s="53">
        <f t="shared" ref="AR6:AR7" si="24">IF(ISERROR(BE6*AQ6),"",BE6*AQ6)</f>
        <v>0</v>
      </c>
      <c r="AS6" s="41">
        <v>0</v>
      </c>
      <c r="AT6" s="55">
        <v>0</v>
      </c>
      <c r="AU6" s="53">
        <f t="shared" si="4"/>
        <v>0</v>
      </c>
      <c r="AV6" s="53">
        <v>0</v>
      </c>
      <c r="AW6" s="55">
        <v>0</v>
      </c>
      <c r="AX6" s="53">
        <f t="shared" ref="AX6:AX7" si="25">IF(ISERROR(BE6*AW6),"",BE6*AW6)</f>
        <v>0</v>
      </c>
      <c r="AY6" s="53">
        <v>0</v>
      </c>
      <c r="AZ6" s="55">
        <v>0</v>
      </c>
      <c r="BA6" s="53">
        <f t="shared" ref="BA6:BA7" si="26">IF(ISERROR(BE6*AZ6),"",BE6*AZ6)</f>
        <v>0</v>
      </c>
      <c r="BB6" s="53">
        <f t="shared" si="5"/>
        <v>6.4000000000000001E-2</v>
      </c>
      <c r="BC6" s="53">
        <f t="shared" si="6"/>
        <v>6.1259972527472533</v>
      </c>
      <c r="BD6" s="56">
        <f t="shared" si="7"/>
        <v>4.2812929258241733E-2</v>
      </c>
      <c r="BE6" s="12">
        <v>6.4</v>
      </c>
      <c r="BF6" s="12">
        <v>12.99</v>
      </c>
      <c r="BG6" s="57">
        <f t="shared" ref="BG6:BG7" si="27">IF(ISERROR((BF6-BE6)/BF6),"",(BF6-BE6)/BF6)</f>
        <v>0.50731331793687451</v>
      </c>
      <c r="BH6" s="11">
        <v>2496</v>
      </c>
      <c r="BI6" s="53">
        <f t="shared" ref="BI6:BI7" si="28">IF(ISERROR(BC6*BH6),"",BC6*BH6)</f>
        <v>15290.489142857145</v>
      </c>
      <c r="BJ6" s="53">
        <f t="shared" ref="BJ6:BJ7" si="29">IF(ISERROR(BE6*BH6),"",BE6*BH6)</f>
        <v>15974.400000000001</v>
      </c>
    </row>
    <row r="7" spans="1:62" ht="75" customHeight="1" x14ac:dyDescent="0.25">
      <c r="A7" s="40">
        <v>6</v>
      </c>
      <c r="B7" s="41"/>
      <c r="C7" s="41"/>
      <c r="D7" s="41"/>
      <c r="E7" s="41"/>
      <c r="F7" s="41" t="s">
        <v>62</v>
      </c>
      <c r="G7" s="42" t="s">
        <v>84</v>
      </c>
      <c r="H7" s="42" t="s">
        <v>64</v>
      </c>
      <c r="I7" s="42" t="s">
        <v>65</v>
      </c>
      <c r="J7" s="41" t="s">
        <v>66</v>
      </c>
      <c r="K7" s="42" t="s">
        <v>67</v>
      </c>
      <c r="L7" s="41" t="s">
        <v>68</v>
      </c>
      <c r="M7" s="41" t="s">
        <v>69</v>
      </c>
      <c r="N7" s="41"/>
      <c r="O7" s="43" t="s">
        <v>85</v>
      </c>
      <c r="P7" s="41"/>
      <c r="Q7" s="41" t="s">
        <v>71</v>
      </c>
      <c r="R7" s="44"/>
      <c r="S7" s="45">
        <v>7.95</v>
      </c>
      <c r="T7" s="46">
        <f t="shared" si="20"/>
        <v>0</v>
      </c>
      <c r="U7" s="47">
        <f>'[9]350GITD CCD'!B71</f>
        <v>4.51</v>
      </c>
      <c r="V7" s="48">
        <v>4.43</v>
      </c>
      <c r="W7" s="41" t="s">
        <v>72</v>
      </c>
      <c r="X7" s="49">
        <v>43</v>
      </c>
      <c r="Y7" s="49">
        <v>38</v>
      </c>
      <c r="Z7" s="49">
        <v>66</v>
      </c>
      <c r="AA7" s="45">
        <v>4</v>
      </c>
      <c r="AB7" s="50">
        <v>14</v>
      </c>
      <c r="AC7" s="51">
        <f t="shared" si="21"/>
        <v>0.107844</v>
      </c>
      <c r="AD7" s="52">
        <f t="shared" si="22"/>
        <v>8438.1143132673114</v>
      </c>
      <c r="AE7" s="41">
        <v>2250</v>
      </c>
      <c r="AF7" s="53">
        <f t="shared" si="23"/>
        <v>0.26664725274725276</v>
      </c>
      <c r="AG7" s="41" t="s">
        <v>73</v>
      </c>
      <c r="AH7" s="54">
        <f t="shared" si="12"/>
        <v>0.28500000000000003</v>
      </c>
      <c r="AI7" s="53">
        <f t="shared" ref="AI7" si="30">IF(ISERROR(U7*AH7),"",U7*AH7)</f>
        <v>1.28535</v>
      </c>
      <c r="AJ7" s="53">
        <f t="shared" si="0"/>
        <v>6.0619972527472532</v>
      </c>
      <c r="AK7" s="55">
        <v>0.01</v>
      </c>
      <c r="AL7" s="53">
        <f t="shared" si="1"/>
        <v>6.4000000000000001E-2</v>
      </c>
      <c r="AM7" s="55">
        <v>0</v>
      </c>
      <c r="AN7" s="53">
        <f t="shared" si="2"/>
        <v>0</v>
      </c>
      <c r="AO7" s="55">
        <v>0</v>
      </c>
      <c r="AP7" s="53">
        <f t="shared" si="3"/>
        <v>0</v>
      </c>
      <c r="AQ7" s="55">
        <v>0</v>
      </c>
      <c r="AR7" s="53">
        <f t="shared" si="24"/>
        <v>0</v>
      </c>
      <c r="AS7" s="41">
        <v>0</v>
      </c>
      <c r="AT7" s="55">
        <v>0</v>
      </c>
      <c r="AU7" s="53">
        <f t="shared" si="4"/>
        <v>0</v>
      </c>
      <c r="AV7" s="53">
        <v>0</v>
      </c>
      <c r="AW7" s="55">
        <v>0</v>
      </c>
      <c r="AX7" s="53">
        <f t="shared" si="25"/>
        <v>0</v>
      </c>
      <c r="AY7" s="53">
        <v>0</v>
      </c>
      <c r="AZ7" s="55">
        <v>0</v>
      </c>
      <c r="BA7" s="53">
        <f t="shared" si="26"/>
        <v>0</v>
      </c>
      <c r="BB7" s="53">
        <f t="shared" si="5"/>
        <v>6.4000000000000001E-2</v>
      </c>
      <c r="BC7" s="53">
        <f t="shared" si="6"/>
        <v>6.1259972527472533</v>
      </c>
      <c r="BD7" s="56">
        <f t="shared" si="7"/>
        <v>4.2812929258241733E-2</v>
      </c>
      <c r="BE7" s="12">
        <v>6.4</v>
      </c>
      <c r="BF7" s="12">
        <v>12.99</v>
      </c>
      <c r="BG7" s="57">
        <f t="shared" si="27"/>
        <v>0.50731331793687451</v>
      </c>
      <c r="BH7" s="11">
        <v>2496</v>
      </c>
      <c r="BI7" s="53">
        <f t="shared" si="28"/>
        <v>15290.489142857145</v>
      </c>
      <c r="BJ7" s="53">
        <f t="shared" si="29"/>
        <v>15974.400000000001</v>
      </c>
    </row>
    <row r="8" spans="1:62" ht="75" customHeight="1" x14ac:dyDescent="0.25">
      <c r="A8" s="40">
        <v>7</v>
      </c>
      <c r="B8" s="41"/>
      <c r="C8" s="41"/>
      <c r="D8" s="41"/>
      <c r="E8" s="41"/>
      <c r="F8" s="41" t="s">
        <v>62</v>
      </c>
      <c r="G8" s="42" t="s">
        <v>86</v>
      </c>
      <c r="H8" s="42" t="s">
        <v>64</v>
      </c>
      <c r="I8" s="42" t="s">
        <v>65</v>
      </c>
      <c r="J8" s="41" t="s">
        <v>66</v>
      </c>
      <c r="K8" s="42" t="s">
        <v>67</v>
      </c>
      <c r="L8" s="41" t="s">
        <v>68</v>
      </c>
      <c r="M8" s="41" t="s">
        <v>69</v>
      </c>
      <c r="N8" s="41"/>
      <c r="O8" s="43" t="s">
        <v>87</v>
      </c>
      <c r="P8" s="41"/>
      <c r="Q8" s="41" t="s">
        <v>71</v>
      </c>
      <c r="R8" s="44"/>
      <c r="S8" s="45">
        <v>7.95</v>
      </c>
      <c r="T8" s="46">
        <f>IF(ISERROR(R8/S8),"",R8/S8)</f>
        <v>0</v>
      </c>
      <c r="U8" s="47">
        <f>'[9]350GITD CCD'!B71</f>
        <v>4.51</v>
      </c>
      <c r="V8" s="48">
        <v>4.43</v>
      </c>
      <c r="W8" s="41" t="s">
        <v>72</v>
      </c>
      <c r="X8" s="49">
        <v>43</v>
      </c>
      <c r="Y8" s="49">
        <v>38</v>
      </c>
      <c r="Z8" s="49">
        <v>66</v>
      </c>
      <c r="AA8" s="45">
        <v>4</v>
      </c>
      <c r="AB8" s="50">
        <v>14</v>
      </c>
      <c r="AC8" s="51">
        <f>IF(X8="","",X8*Y8*Z8/1000000)</f>
        <v>0.107844</v>
      </c>
      <c r="AD8" s="52">
        <f>IF(AB8="","",65/AC8*AB8)</f>
        <v>8438.1143132673114</v>
      </c>
      <c r="AE8" s="41">
        <v>2250</v>
      </c>
      <c r="AF8" s="53">
        <f>IF(ISERROR(AE8/AD8),"",AE8/AD8)</f>
        <v>0.26664725274725276</v>
      </c>
      <c r="AG8" s="41" t="s">
        <v>73</v>
      </c>
      <c r="AH8" s="54">
        <f>8.5%+20%</f>
        <v>0.28500000000000003</v>
      </c>
      <c r="AI8" s="53">
        <f>IF(ISERROR(U8*AH8),"",U8*AH8)</f>
        <v>1.28535</v>
      </c>
      <c r="AJ8" s="53">
        <f t="shared" si="0"/>
        <v>6.0619972527472532</v>
      </c>
      <c r="AK8" s="55">
        <v>0.01</v>
      </c>
      <c r="AL8" s="53">
        <f t="shared" si="1"/>
        <v>6.4000000000000001E-2</v>
      </c>
      <c r="AM8" s="55">
        <v>0</v>
      </c>
      <c r="AN8" s="53">
        <f t="shared" si="2"/>
        <v>0</v>
      </c>
      <c r="AO8" s="55">
        <v>0</v>
      </c>
      <c r="AP8" s="53">
        <f t="shared" si="3"/>
        <v>0</v>
      </c>
      <c r="AQ8" s="55">
        <v>0</v>
      </c>
      <c r="AR8" s="53">
        <f>IF(ISERROR(BE8*AQ8),"",BE8*AQ8)</f>
        <v>0</v>
      </c>
      <c r="AS8" s="41">
        <v>0</v>
      </c>
      <c r="AT8" s="55">
        <v>0</v>
      </c>
      <c r="AU8" s="53">
        <f t="shared" si="4"/>
        <v>0</v>
      </c>
      <c r="AV8" s="53">
        <v>0</v>
      </c>
      <c r="AW8" s="55">
        <v>0</v>
      </c>
      <c r="AX8" s="53">
        <f>IF(ISERROR(BE8*AW8),"",BE8*AW8)</f>
        <v>0</v>
      </c>
      <c r="AY8" s="53">
        <v>0</v>
      </c>
      <c r="AZ8" s="55">
        <v>0</v>
      </c>
      <c r="BA8" s="53">
        <f>IF(ISERROR(BE8*AZ8),"",BE8*AZ8)</f>
        <v>0</v>
      </c>
      <c r="BB8" s="53">
        <f t="shared" si="5"/>
        <v>6.4000000000000001E-2</v>
      </c>
      <c r="BC8" s="53">
        <f t="shared" si="6"/>
        <v>6.1259972527472533</v>
      </c>
      <c r="BD8" s="56">
        <f t="shared" si="7"/>
        <v>4.2812929258241733E-2</v>
      </c>
      <c r="BE8" s="12">
        <v>6.4</v>
      </c>
      <c r="BF8" s="12">
        <v>12.99</v>
      </c>
      <c r="BG8" s="57">
        <f>IF(ISERROR((BF8-BE8)/BF8),"",(BF8-BE8)/BF8)</f>
        <v>0.50731331793687451</v>
      </c>
      <c r="BH8" s="11">
        <v>2496</v>
      </c>
      <c r="BI8" s="53">
        <f>IF(ISERROR(BC8*BH8),"",BC8*BH8)</f>
        <v>15290.489142857145</v>
      </c>
      <c r="BJ8" s="53">
        <f>IF(ISERROR(BE8*BH8),"",BE8*BH8)</f>
        <v>15974.400000000001</v>
      </c>
    </row>
    <row r="9" spans="1:62" ht="75" customHeight="1" x14ac:dyDescent="0.25">
      <c r="A9" s="40">
        <v>8</v>
      </c>
      <c r="B9" s="41"/>
      <c r="C9" s="41"/>
      <c r="D9" s="41"/>
      <c r="E9" s="41"/>
      <c r="F9" s="41" t="s">
        <v>62</v>
      </c>
      <c r="G9" s="42" t="s">
        <v>88</v>
      </c>
      <c r="H9" s="42" t="s">
        <v>64</v>
      </c>
      <c r="I9" s="42" t="s">
        <v>65</v>
      </c>
      <c r="J9" s="41" t="s">
        <v>66</v>
      </c>
      <c r="K9" s="42" t="s">
        <v>67</v>
      </c>
      <c r="L9" s="41" t="s">
        <v>68</v>
      </c>
      <c r="M9" s="41" t="s">
        <v>69</v>
      </c>
      <c r="N9" s="41"/>
      <c r="O9" s="43" t="s">
        <v>89</v>
      </c>
      <c r="P9" s="41"/>
      <c r="Q9" s="41" t="s">
        <v>71</v>
      </c>
      <c r="R9" s="44"/>
      <c r="S9" s="45">
        <v>7.95</v>
      </c>
      <c r="T9" s="46">
        <f t="shared" ref="T9:T10" si="31">IF(ISERROR(R9/S9),"",R9/S9)</f>
        <v>0</v>
      </c>
      <c r="U9" s="47">
        <f>'[9]350GITD CCD'!B71</f>
        <v>4.51</v>
      </c>
      <c r="V9" s="48">
        <v>4.43</v>
      </c>
      <c r="W9" s="41" t="s">
        <v>72</v>
      </c>
      <c r="X9" s="49">
        <v>43</v>
      </c>
      <c r="Y9" s="49">
        <v>38</v>
      </c>
      <c r="Z9" s="49">
        <v>66</v>
      </c>
      <c r="AA9" s="45">
        <v>4</v>
      </c>
      <c r="AB9" s="50">
        <v>14</v>
      </c>
      <c r="AC9" s="51">
        <f t="shared" ref="AC9:AC10" si="32">IF(X9="","",X9*Y9*Z9/1000000)</f>
        <v>0.107844</v>
      </c>
      <c r="AD9" s="52">
        <f t="shared" ref="AD9:AD10" si="33">IF(AB9="","",65/AC9*AB9)</f>
        <v>8438.1143132673114</v>
      </c>
      <c r="AE9" s="41">
        <v>2250</v>
      </c>
      <c r="AF9" s="53">
        <f t="shared" ref="AF9:AF10" si="34">IF(ISERROR(AE9/AD9),"",AE9/AD9)</f>
        <v>0.26664725274725276</v>
      </c>
      <c r="AG9" s="41" t="s">
        <v>73</v>
      </c>
      <c r="AH9" s="54">
        <f t="shared" si="12"/>
        <v>0.28500000000000003</v>
      </c>
      <c r="AI9" s="53">
        <f>IF(ISERROR(U9*AH9),"",U9*AH9)</f>
        <v>1.28535</v>
      </c>
      <c r="AJ9" s="53">
        <f t="shared" si="0"/>
        <v>6.0619972527472532</v>
      </c>
      <c r="AK9" s="55">
        <v>0.01</v>
      </c>
      <c r="AL9" s="53">
        <f t="shared" si="1"/>
        <v>6.4000000000000001E-2</v>
      </c>
      <c r="AM9" s="55">
        <v>0</v>
      </c>
      <c r="AN9" s="53">
        <f t="shared" si="2"/>
        <v>0</v>
      </c>
      <c r="AO9" s="55">
        <v>0</v>
      </c>
      <c r="AP9" s="53">
        <f t="shared" si="3"/>
        <v>0</v>
      </c>
      <c r="AQ9" s="55">
        <v>0</v>
      </c>
      <c r="AR9" s="53">
        <f t="shared" ref="AR9:AR10" si="35">IF(ISERROR(BE9*AQ9),"",BE9*AQ9)</f>
        <v>0</v>
      </c>
      <c r="AS9" s="41">
        <v>0</v>
      </c>
      <c r="AT9" s="55">
        <v>0</v>
      </c>
      <c r="AU9" s="53">
        <f t="shared" si="4"/>
        <v>0</v>
      </c>
      <c r="AV9" s="53">
        <v>0</v>
      </c>
      <c r="AW9" s="55">
        <v>0</v>
      </c>
      <c r="AX9" s="53">
        <f t="shared" ref="AX9:AX10" si="36">IF(ISERROR(BE9*AW9),"",BE9*AW9)</f>
        <v>0</v>
      </c>
      <c r="AY9" s="53">
        <v>0</v>
      </c>
      <c r="AZ9" s="55">
        <v>0</v>
      </c>
      <c r="BA9" s="53">
        <f t="shared" ref="BA9:BA10" si="37">IF(ISERROR(BE9*AZ9),"",BE9*AZ9)</f>
        <v>0</v>
      </c>
      <c r="BB9" s="53">
        <f t="shared" si="5"/>
        <v>6.4000000000000001E-2</v>
      </c>
      <c r="BC9" s="53">
        <f t="shared" si="6"/>
        <v>6.1259972527472533</v>
      </c>
      <c r="BD9" s="56">
        <f t="shared" si="7"/>
        <v>4.2812929258241733E-2</v>
      </c>
      <c r="BE9" s="12">
        <v>6.4</v>
      </c>
      <c r="BF9" s="12">
        <v>12.99</v>
      </c>
      <c r="BG9" s="57">
        <f t="shared" ref="BG9:BG10" si="38">IF(ISERROR((BF9-BE9)/BF9),"",(BF9-BE9)/BF9)</f>
        <v>0.50731331793687451</v>
      </c>
      <c r="BH9" s="11">
        <v>2496</v>
      </c>
      <c r="BI9" s="53">
        <f t="shared" ref="BI9:BI10" si="39">IF(ISERROR(BC9*BH9),"",BC9*BH9)</f>
        <v>15290.489142857145</v>
      </c>
      <c r="BJ9" s="53">
        <f t="shared" ref="BJ9:BJ10" si="40">IF(ISERROR(BE9*BH9),"",BE9*BH9)</f>
        <v>15974.400000000001</v>
      </c>
    </row>
    <row r="10" spans="1:62" ht="75" customHeight="1" x14ac:dyDescent="0.25">
      <c r="A10" s="40">
        <v>9</v>
      </c>
      <c r="B10" s="41"/>
      <c r="C10" s="41"/>
      <c r="D10" s="41"/>
      <c r="E10" s="41"/>
      <c r="F10" s="41" t="s">
        <v>62</v>
      </c>
      <c r="G10" s="42" t="s">
        <v>90</v>
      </c>
      <c r="H10" s="42" t="s">
        <v>64</v>
      </c>
      <c r="I10" s="42" t="s">
        <v>65</v>
      </c>
      <c r="J10" s="41" t="s">
        <v>66</v>
      </c>
      <c r="K10" s="42" t="s">
        <v>67</v>
      </c>
      <c r="L10" s="41" t="s">
        <v>68</v>
      </c>
      <c r="M10" s="41" t="s">
        <v>69</v>
      </c>
      <c r="N10" s="41"/>
      <c r="O10" s="43" t="s">
        <v>91</v>
      </c>
      <c r="P10" s="41"/>
      <c r="Q10" s="41" t="s">
        <v>71</v>
      </c>
      <c r="R10" s="44"/>
      <c r="S10" s="45">
        <v>7.95</v>
      </c>
      <c r="T10" s="46">
        <f t="shared" si="31"/>
        <v>0</v>
      </c>
      <c r="U10" s="47">
        <f>'[9]350GITD CCD'!B71</f>
        <v>4.51</v>
      </c>
      <c r="V10" s="48">
        <v>4.43</v>
      </c>
      <c r="W10" s="41" t="s">
        <v>72</v>
      </c>
      <c r="X10" s="49">
        <v>43</v>
      </c>
      <c r="Y10" s="49">
        <v>38</v>
      </c>
      <c r="Z10" s="49">
        <v>66</v>
      </c>
      <c r="AA10" s="45">
        <v>4</v>
      </c>
      <c r="AB10" s="50">
        <v>14</v>
      </c>
      <c r="AC10" s="51">
        <f t="shared" si="32"/>
        <v>0.107844</v>
      </c>
      <c r="AD10" s="52">
        <f t="shared" si="33"/>
        <v>8438.1143132673114</v>
      </c>
      <c r="AE10" s="41">
        <v>2250</v>
      </c>
      <c r="AF10" s="53">
        <f t="shared" si="34"/>
        <v>0.26664725274725276</v>
      </c>
      <c r="AG10" s="41" t="s">
        <v>73</v>
      </c>
      <c r="AH10" s="54">
        <f t="shared" si="12"/>
        <v>0.28500000000000003</v>
      </c>
      <c r="AI10" s="53">
        <f t="shared" ref="AI10" si="41">IF(ISERROR(U10*AH10),"",U10*AH10)</f>
        <v>1.28535</v>
      </c>
      <c r="AJ10" s="53">
        <f t="shared" si="0"/>
        <v>6.0619972527472532</v>
      </c>
      <c r="AK10" s="55">
        <v>0.01</v>
      </c>
      <c r="AL10" s="53">
        <f t="shared" si="1"/>
        <v>6.4000000000000001E-2</v>
      </c>
      <c r="AM10" s="55">
        <v>0</v>
      </c>
      <c r="AN10" s="53">
        <f t="shared" si="2"/>
        <v>0</v>
      </c>
      <c r="AO10" s="55">
        <v>0</v>
      </c>
      <c r="AP10" s="53">
        <f t="shared" si="3"/>
        <v>0</v>
      </c>
      <c r="AQ10" s="55">
        <v>0</v>
      </c>
      <c r="AR10" s="53">
        <f t="shared" si="35"/>
        <v>0</v>
      </c>
      <c r="AS10" s="41">
        <v>0</v>
      </c>
      <c r="AT10" s="55">
        <v>0</v>
      </c>
      <c r="AU10" s="53">
        <f t="shared" si="4"/>
        <v>0</v>
      </c>
      <c r="AV10" s="53">
        <v>0</v>
      </c>
      <c r="AW10" s="55">
        <v>0</v>
      </c>
      <c r="AX10" s="53">
        <f t="shared" si="36"/>
        <v>0</v>
      </c>
      <c r="AY10" s="53">
        <v>0</v>
      </c>
      <c r="AZ10" s="55">
        <v>0</v>
      </c>
      <c r="BA10" s="53">
        <f t="shared" si="37"/>
        <v>0</v>
      </c>
      <c r="BB10" s="53">
        <f t="shared" si="5"/>
        <v>6.4000000000000001E-2</v>
      </c>
      <c r="BC10" s="53">
        <f t="shared" si="6"/>
        <v>6.1259972527472533</v>
      </c>
      <c r="BD10" s="56">
        <f t="shared" si="7"/>
        <v>4.2812929258241733E-2</v>
      </c>
      <c r="BE10" s="12">
        <v>6.4</v>
      </c>
      <c r="BF10" s="12">
        <v>12.99</v>
      </c>
      <c r="BG10" s="57">
        <f t="shared" si="38"/>
        <v>0.50731331793687451</v>
      </c>
      <c r="BH10" s="11">
        <v>2496</v>
      </c>
      <c r="BI10" s="53">
        <f t="shared" si="39"/>
        <v>15290.489142857145</v>
      </c>
      <c r="BJ10" s="53">
        <f t="shared" si="40"/>
        <v>15974.400000000001</v>
      </c>
    </row>
  </sheetData>
  <sheetProtection insertRows="0" deleteRows="0" sort="0"/>
  <protectedRanges>
    <protectedRange sqref="A2:F10 J2:J10 AI2:BD10 AQ1:AR1 AV1 AY1 L11:BA249 A11:J249 L2:N10 BF2:BH10 P2:AF10" name="Range1"/>
    <protectedRange sqref="K2:K254" name="Range1_1"/>
    <protectedRange sqref="G2:I10" name="Range1_3_1"/>
    <protectedRange sqref="AG2:AH10" name="Range1_2_1"/>
    <protectedRange sqref="O2:O10" name="Range1_57_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[9]ValueSelection!#REF!</xm:f>
          </x14:formula1>
          <xm:sqref>D2:F10</xm:sqref>
        </x14:dataValidation>
        <x14:dataValidation type="list" allowBlank="1" showInputMessage="1" showErrorMessage="1">
          <x14:formula1>
            <xm:f>[9]Data!#REF!</xm:f>
          </x14:formula1>
          <xm:sqref>Q2:Q10 W2:W10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2026-01-12T00:58:36Z</dcterms:created>
  <dcterms:modified xsi:type="dcterms:W3CDTF">2026-01-12T01:07:07Z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