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8_{524187DA-55C3-41D3-BB8B-D661A5613319}" xr6:coauthVersionLast="47" xr6:coauthVersionMax="47" xr10:uidLastSave="{00000000-0000-0000-0000-000000000000}"/>
  <bookViews>
    <workbookView xWindow="-110" yWindow="-110" windowWidth="19420" windowHeight="11500" xr2:uid="{96A7F10E-959A-4480-A363-DCD90B1C145E}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vlook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3" i="1" l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AJ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V5" i="1" s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V2" i="1" s="1"/>
  <c r="AI2" i="1"/>
  <c r="AB2" i="1"/>
  <c r="AD2" i="1" s="1"/>
  <c r="AF2" i="1" s="1"/>
  <c r="AJ2" i="1" s="1"/>
  <c r="AJ3" i="1" l="1"/>
  <c r="AJ6" i="1"/>
  <c r="AJ9" i="1"/>
  <c r="AV10" i="1"/>
  <c r="AV13" i="1"/>
  <c r="AJ4" i="1"/>
  <c r="AJ7" i="1"/>
  <c r="AJ10" i="1"/>
  <c r="AW10" i="1" s="1"/>
  <c r="BA10" i="1" s="1"/>
  <c r="AJ13" i="1"/>
  <c r="AW13" i="1" s="1"/>
  <c r="BA13" i="1" s="1"/>
  <c r="AV8" i="1"/>
  <c r="AV4" i="1"/>
  <c r="AJ12" i="1"/>
  <c r="AW12" i="1" s="1"/>
  <c r="AV3" i="1"/>
  <c r="AW3" i="1" s="1"/>
  <c r="AV11" i="1"/>
  <c r="AW11" i="1" s="1"/>
  <c r="AV6" i="1"/>
  <c r="AW6" i="1" s="1"/>
  <c r="AV7" i="1"/>
  <c r="AV9" i="1"/>
  <c r="AW9" i="1" s="1"/>
  <c r="AJ5" i="1"/>
  <c r="AW5" i="1" s="1"/>
  <c r="BA5" i="1" s="1"/>
  <c r="AJ8" i="1"/>
  <c r="AW2" i="1"/>
  <c r="AV12" i="1"/>
  <c r="AX10" i="1" l="1"/>
  <c r="AW7" i="1"/>
  <c r="BA9" i="1"/>
  <c r="AX9" i="1"/>
  <c r="AX5" i="1"/>
  <c r="AX13" i="1"/>
  <c r="AW4" i="1"/>
  <c r="AX4" i="1" s="1"/>
  <c r="AW8" i="1"/>
  <c r="BA6" i="1"/>
  <c r="AX6" i="1"/>
  <c r="BA7" i="1"/>
  <c r="AX7" i="1"/>
  <c r="BA12" i="1"/>
  <c r="AX12" i="1"/>
  <c r="AX2" i="1"/>
  <c r="BA2" i="1"/>
  <c r="BA3" i="1"/>
  <c r="AX3" i="1"/>
  <c r="AX11" i="1"/>
  <c r="BA11" i="1"/>
  <c r="BA8" i="1" l="1"/>
  <c r="AX8" i="1"/>
  <c r="B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920A1896-3748-435F-9C21-9EBD8AD08F8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94722ABF-98D7-4CAD-817D-E04EC0906A24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2AC5618F-219C-47FD-8856-CB07430B6F5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B9105D52-E17E-4FA6-A7B6-B4EB9EADF0F6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4746540B-A774-4E46-9F9D-2B29BBBE075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BF49193A-621E-44CD-A27D-ACFC8C44C15D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DA062B6A-C3F7-42B7-BC7D-00810FD1F53B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94F2AEC3-0B09-4ADF-9D98-16B42917BF50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FDD8E68A-C902-405F-8975-21FE82910561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ED3E2A95-1F5C-401C-8ECD-CCB185FD4457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3F72A3B0-6B96-4EC3-811C-0851E19EBA6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ABB0A480-020A-4948-9380-03D75B8BD096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E30EB72-17AF-4CDD-83E0-09FAA3211027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6248B3E-3B05-4589-80D0-0F7EC2DC5CA8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AA9AF6F7-68FC-4198-858D-0862136511B6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<sst xmlns="http://schemas.openxmlformats.org/spreadsheetml/2006/main" count="362" uniqueCount="119">
  <si>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</si>
  <si>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</si>
  <si>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</si>
  <si>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</si>
  <si>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</si>
  <si>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</si>
  <si>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</si>
  <si>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</si>
  <si>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</si>
  <si>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</si>
  <si>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</si>
  <si>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</si>
  <si>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</si>
  <si>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</si>
  <si>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</si>
  <si>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</t>
    <phoneticPr fontId="5" type="noConversion"/>
  </si>
  <si>
    <t>UPC</t>
    <phoneticPr fontId="5" type="noConversion"/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</si>
  <si>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</si>
  <si>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</si>
  <si>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</si>
  <si>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</si>
  <si>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</si>
  <si>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</si>
  <si>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</si>
  <si>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</si>
  <si>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</si>
  <si>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</si>
  <si>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</si>
  <si>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</si>
  <si>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</si>
  <si>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</si>
  <si>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</si>
  <si>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</si>
  <si>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</si>
  <si>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</si>
  <si>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</si>
  <si>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</si>
  <si>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</si>
  <si>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</si>
  <si>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</si>
  <si>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</si>
  <si>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</si>
  <si>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</si>
  <si>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</si>
  <si>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</si>
  <si>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</si>
  <si>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</si>
  <si>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</si>
  <si>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</si>
  <si>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</si>
  <si>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</si>
  <si>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</si>
  <si>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</si>
  <si>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</si>
  <si>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</si>
  <si>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</si>
  <si>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</si>
  <si>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  <phoneticPr fontId="5" type="noConversion"/>
  </si>
  <si>
    <t>100% polyester 80gsm Microfiber Cooling Sheets</t>
    <phoneticPr fontId="5" type="noConversion"/>
  </si>
  <si>
    <t>T Cooling Sheets</t>
    <phoneticPr fontId="5" type="noConversion"/>
  </si>
  <si>
    <t>100% polyester sheets, cooling topical treatment, VZB packaging, regular hem</t>
    <phoneticPr fontId="5" type="noConversion"/>
  </si>
  <si>
    <t>100% polyester, Print</t>
    <phoneticPr fontId="5" type="noConversion"/>
  </si>
  <si>
    <t>TWIN: 66X96"/20x30"(2)/39X75"+12"</t>
  </si>
  <si>
    <t>Set</t>
  </si>
  <si>
    <t>Normal</t>
  </si>
  <si>
    <t>6302.32.2040</t>
  </si>
  <si>
    <t>TXL Cooling Sheets</t>
    <phoneticPr fontId="5" type="noConversion"/>
  </si>
  <si>
    <t>TWIN XL  66X96"/20x30"(2)/39X80"+12"</t>
  </si>
  <si>
    <t>F Cooling Sheets</t>
    <phoneticPr fontId="5" type="noConversion"/>
  </si>
  <si>
    <t>FULL: 81X96"/20x30"(4)/54X75"+12"</t>
  </si>
  <si>
    <t>Q Cooling Sheets</t>
    <phoneticPr fontId="5" type="noConversion"/>
  </si>
  <si>
    <t>QUEEN: 90x102"/20x30"(4)/60x80"+12"</t>
  </si>
  <si>
    <t>K Cooling Sheets</t>
    <phoneticPr fontId="5" type="noConversion"/>
  </si>
  <si>
    <t>KING: 108x102"/20x40"(4)/78x80"+12"</t>
  </si>
  <si>
    <t>CK Cooling Sheets</t>
    <phoneticPr fontId="5" type="noConversion"/>
  </si>
  <si>
    <t>CKING: 108x102"/20x40"(4)/72x84"+12"</t>
  </si>
  <si>
    <t>100% polyester sheets, cooling topical treatment, VZB packaging, Z hem</t>
    <phoneticPr fontId="5" type="noConversion"/>
  </si>
  <si>
    <t>100% polyester, Solid</t>
    <phoneticPr fontId="5" type="noConversion"/>
  </si>
  <si>
    <t>FXL Cooling Sheets</t>
    <phoneticPr fontId="5" type="noConversion"/>
  </si>
  <si>
    <t>FULL XL  81X96"/20x30"(4)/54X80"+12"</t>
  </si>
  <si>
    <t>Ice Melt</t>
  </si>
  <si>
    <t xml:space="preserve">Micro Zebra Grey </t>
  </si>
  <si>
    <t>SH20-0963</t>
  </si>
  <si>
    <t>SH20-0964</t>
  </si>
  <si>
    <t>SH20-0965</t>
  </si>
  <si>
    <t>SH20-0966</t>
  </si>
  <si>
    <t>SH20-0967</t>
  </si>
  <si>
    <t>SH20-0968</t>
  </si>
  <si>
    <t>SH20-0969</t>
  </si>
  <si>
    <t>Simple Leopard Pink</t>
  </si>
  <si>
    <t>SH20-0970</t>
    <phoneticPr fontId="5" type="noConversion"/>
  </si>
  <si>
    <t>Sleepy Sheep</t>
  </si>
  <si>
    <t>SH20-0971</t>
  </si>
  <si>
    <t>Gregor Plaid Blue</t>
  </si>
  <si>
    <t>SH20-0972</t>
  </si>
  <si>
    <t>Cloud Pink</t>
  </si>
  <si>
    <t>SH20-0973</t>
  </si>
  <si>
    <t xml:space="preserve">Cloud Blue </t>
  </si>
  <si>
    <t>SH20-0974</t>
  </si>
  <si>
    <t>Serta Dorm Sleep Combo</t>
    <phoneticPr fontId="5" type="noConversion"/>
  </si>
  <si>
    <t>100% polyester 80gsm MF Cooling Fitted Sheet and PCS</t>
    <phoneticPr fontId="5" type="noConversion"/>
  </si>
  <si>
    <t>TXL Cooling Dorm Sleep Combo</t>
    <phoneticPr fontId="5" type="noConversion"/>
  </si>
  <si>
    <t>Twin XL: 39x80"+12"(2)/20x30"(4)</t>
  </si>
  <si>
    <t>SH20-0975</t>
    <phoneticPr fontId="5" type="noConversion"/>
  </si>
  <si>
    <t>FXL Cooling Dorm Sleep Combo</t>
    <phoneticPr fontId="5" type="noConversion"/>
  </si>
  <si>
    <t>FULL XL: 54X80"+12"(2)/20x30"(4)</t>
  </si>
  <si>
    <t>SH20-0976</t>
  </si>
  <si>
    <t>High Rise</t>
  </si>
  <si>
    <t>SH20-0977</t>
  </si>
  <si>
    <t>SH20-0978</t>
  </si>
  <si>
    <t>Jet Black</t>
  </si>
  <si>
    <t>SH20-0979</t>
  </si>
  <si>
    <t>SH20-0980</t>
  </si>
  <si>
    <t>Snow White</t>
  </si>
  <si>
    <t>SH20-0981</t>
  </si>
  <si>
    <t>SH20-0982</t>
  </si>
  <si>
    <t xml:space="preserve">Sheer Pink </t>
  </si>
  <si>
    <t>SH20-0983</t>
  </si>
  <si>
    <t>SH20-0984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</si>
</sst>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  <numFmt numFmtId="181" formatCode="_(&quot;$&quot;* #,##0.00_);_(&quot;$&quot;* \(#,##0.00\);_(&quot;$&quot;* &quot;-&quot;??_);_(@_)"/>
    <numFmt numFmtId="182" formatCode="_([$$-409]* #,##0.00_);_([$$-409]* \(#,##0.00\);_([$$-409]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宋体"/>
      <family val="3"/>
      <charset val="134"/>
    </font>
    <font>
      <b/>
      <sz val="10"/>
      <color indexed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1" fillId="5" borderId="2" xfId="0" applyFont="1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182" fontId="9" fillId="5" borderId="2" xfId="4" applyNumberFormat="1" applyFont="1" applyFill="1" applyBorder="1" applyAlignment="1"/>
    <xf numFmtId="0" fontId="1" fillId="0" borderId="0" xfId="1"/>
    <xf numFmtId="0" fontId="6" fillId="9" borderId="2" xfId="5" applyFill="1" applyBorder="1" applyAlignment="1">
      <alignment wrapText="1"/>
    </xf>
    <xf numFmtId="176" fontId="11" fillId="5" borderId="2" xfId="6" applyNumberFormat="1" applyFont="1" applyFill="1" applyBorder="1" applyAlignment="1">
      <alignment horizontal="center"/>
    </xf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7">
    <cellStyle name="Currency_JCP 75 grams MF sheet set 04072011 hellen 2" xfId="6" xr:uid="{C5B0DA7B-AB17-4B37-B9F6-B145492BC762}"/>
    <cellStyle name="Normal 2" xfId="1" xr:uid="{9360073A-A833-4106-A6DF-1CD9911176CF}"/>
    <cellStyle name="Normal 2 18 2" xfId="2" xr:uid="{AB5165CD-9954-4C53-999D-8F180F10F660}"/>
    <cellStyle name="Normal_2010 NY-showroom sheet set for JCP 0330" xfId="5" xr:uid="{18457543-3682-4A1A-BB30-6422C008DB43}"/>
    <cellStyle name="Percent 2" xfId="3" xr:uid="{FDF512DE-1CF2-4AD8-84CA-1957A2F45F33}"/>
    <cellStyle name="常规" xfId="0" builtinId="0"/>
    <cellStyle name="货币 3" xfId="4" xr:uid="{12890F6B-1565-4A91-9209-7900C5BFC9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Serta%2080gsm%20Microfiber%20Cooling%20Sheet%20Set%20Commitment-%20&#24314;item%20(1).xlsx" TargetMode="External"/><Relationship Id="rId1" Type="http://schemas.openxmlformats.org/officeDocument/2006/relationships/externalLinkPath" Target="/Users/liujie/Downloads/HG%20Serta%2080gsm%20Microfiber%20Cooling%20Sheet%20Set%20Commitment-%20&#24314;ite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CF13-78EE-4394-8B7C-C5C8AE994501}">
  <dimension ref="A1:BB23"/>
  <sheetViews>
    <sheetView tabSelected="1" zoomScale="80" zoomScaleNormal="80" workbookViewId="0">
      <selection activeCell="Q12" sqref="Q1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4" width="8.453125" style="2" customWidth="1"/>
    <col min="5" max="5" width="17.1796875" style="2" customWidth="1"/>
    <col min="6" max="6" width="19.54296875" style="2" customWidth="1"/>
    <col min="7" max="7" width="15.54296875" style="2" customWidth="1"/>
    <col min="8" max="8" width="17.7265625" style="2" customWidth="1"/>
    <col min="9" max="9" width="46.81640625" style="2" customWidth="1"/>
    <col min="10" max="10" width="22.54296875" style="2" customWidth="1"/>
    <col min="11" max="11" width="71" style="2" customWidth="1"/>
    <col min="12" max="12" width="22.7265625" style="2" customWidth="1"/>
    <col min="13" max="13" width="41.7265625" style="2" customWidth="1"/>
    <col min="14" max="14" width="30.1796875" style="2" customWidth="1"/>
    <col min="15" max="15" width="7.26953125" style="2" customWidth="1"/>
    <col min="16" max="17" width="21.453125" style="2" customWidth="1"/>
    <col min="18" max="19" width="8.81640625" style="2" customWidth="1"/>
    <col min="20" max="20" width="8.81640625" style="3" customWidth="1"/>
    <col min="21" max="21" width="8.54296875" style="3" customWidth="1"/>
    <col min="22" max="22" width="9.453125" style="2" customWidth="1"/>
    <col min="23" max="23" width="8.1796875" style="49" customWidth="1"/>
    <col min="24" max="24" width="8.7265625" style="49" customWidth="1"/>
    <col min="25" max="25" width="7.1796875" style="49" customWidth="1"/>
    <col min="26" max="26" width="9" style="52" customWidth="1"/>
    <col min="27" max="27" width="6.26953125" style="50" customWidth="1"/>
    <col min="28" max="28" width="10" style="51" customWidth="1"/>
    <col min="29" max="29" width="10" style="52" customWidth="1"/>
    <col min="30" max="30" width="9.81640625" style="50" customWidth="1"/>
    <col min="31" max="31" width="7.81640625" style="2" customWidth="1"/>
    <col min="32" max="32" width="8.81640625" style="3" customWidth="1"/>
    <col min="33" max="33" width="14.1796875" style="2" customWidth="1"/>
    <col min="34" max="34" width="8.453125" style="4" customWidth="1"/>
    <col min="35" max="35" width="9" style="3" customWidth="1"/>
    <col min="36" max="36" width="8.453125" style="3" customWidth="1"/>
    <col min="37" max="37" width="7.81640625" style="4" customWidth="1"/>
    <col min="38" max="38" width="8.269531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1" width="12.1796875" style="3" customWidth="1"/>
    <col min="52" max="52" width="9.1796875" style="2"/>
    <col min="53" max="53" width="11.54296875" style="3" customWidth="1"/>
    <col min="54" max="54" width="15" style="3" customWidth="1"/>
    <col min="55" max="16384" width="9.1796875" style="2"/>
  </cols>
  <sheetData>
    <row r="1" spans="1:54" ht="68.150000000000006" customHeight="1" x14ac:dyDescent="0.3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6" customFormat="1" x14ac:dyDescent="0.35">
      <c r="A2" s="26"/>
      <c r="B2" s="27"/>
      <c r="C2" s="27"/>
      <c r="D2" s="27"/>
      <c r="E2" s="27" t="s">
        <v>54</v>
      </c>
      <c r="F2" s="27" t="s">
        <v>55</v>
      </c>
      <c r="G2" s="27" t="s">
        <v>56</v>
      </c>
      <c r="H2" s="28" t="s">
        <v>57</v>
      </c>
      <c r="I2" s="27" t="s">
        <v>58</v>
      </c>
      <c r="J2" s="27" t="s">
        <v>59</v>
      </c>
      <c r="K2" s="26" t="s">
        <v>60</v>
      </c>
      <c r="L2" s="29" t="s">
        <v>61</v>
      </c>
      <c r="M2" s="27" t="s">
        <v>62</v>
      </c>
      <c r="N2" s="27" t="s">
        <v>81</v>
      </c>
      <c r="O2" s="27"/>
      <c r="P2" s="30" t="s">
        <v>82</v>
      </c>
      <c r="Q2" s="30"/>
      <c r="R2" s="27"/>
      <c r="S2" s="27" t="s">
        <v>63</v>
      </c>
      <c r="T2" s="31"/>
      <c r="U2" s="32">
        <v>3.42</v>
      </c>
      <c r="V2" s="27" t="s">
        <v>64</v>
      </c>
      <c r="W2" s="33">
        <v>25</v>
      </c>
      <c r="X2" s="33">
        <v>20</v>
      </c>
      <c r="Y2" s="33">
        <v>19</v>
      </c>
      <c r="Z2" s="34">
        <v>4.26</v>
      </c>
      <c r="AA2" s="35">
        <v>4</v>
      </c>
      <c r="AB2" s="36">
        <f>IF(W2="","",W2*X2*Y2/1000000)</f>
        <v>9.4999999999999998E-3</v>
      </c>
      <c r="AC2" s="34">
        <v>65</v>
      </c>
      <c r="AD2" s="37">
        <f>IF(AA2="","",AC2/AB2*AA2)</f>
        <v>27368.42105263158</v>
      </c>
      <c r="AE2" s="38">
        <v>3500</v>
      </c>
      <c r="AF2" s="39">
        <f>IF(ISERROR(AE2/AD2),"",AE2/AD2)</f>
        <v>0.12788461538461537</v>
      </c>
      <c r="AG2" s="27" t="s">
        <v>65</v>
      </c>
      <c r="AH2" s="40">
        <v>0.314</v>
      </c>
      <c r="AI2" s="39">
        <f>IF(ISERROR(U2*AH2),"",U2*AH2)</f>
        <v>1.0738799999999999</v>
      </c>
      <c r="AJ2" s="39">
        <f>IF(ISERROR(U2+AF2+AI2),"",U2+AF2+AI2)</f>
        <v>4.621764615384615</v>
      </c>
      <c r="AK2" s="41">
        <v>0</v>
      </c>
      <c r="AL2" s="39">
        <f t="shared" ref="AL2:AL8" si="0">IF(ISERROR(AY2*AK2),"",AY2*AK2)</f>
        <v>0</v>
      </c>
      <c r="AM2" s="41">
        <v>0</v>
      </c>
      <c r="AN2" s="39">
        <f t="shared" ref="AN2:AN8" si="1">IF(ISERROR(AY2*AM2),"",AY2*AM2)</f>
        <v>0</v>
      </c>
      <c r="AO2" s="41">
        <v>5.5E-2</v>
      </c>
      <c r="AP2" s="39">
        <f>IF(ISERROR(AY2*AO2),"",AY2*AO2)</f>
        <v>0.38445000000000001</v>
      </c>
      <c r="AQ2" s="41">
        <v>0</v>
      </c>
      <c r="AR2" s="39">
        <f>IF(ISERROR(U2*AQ2),"",U2*AQ2)</f>
        <v>0</v>
      </c>
      <c r="AS2" s="42">
        <v>0</v>
      </c>
      <c r="AT2" s="41">
        <v>0</v>
      </c>
      <c r="AU2" s="39">
        <f>IF(ISERROR(AY2*AT2),"",AY2*AT2)</f>
        <v>0</v>
      </c>
      <c r="AV2" s="39">
        <f>IF(ISERROR(AL2+AN2+AP2+AR2+AU2),"",AL2+AN2+AP2+AR2+AU2)</f>
        <v>0.38445000000000001</v>
      </c>
      <c r="AW2" s="43">
        <f>IF(ISERROR(AJ2+AV2),"",AJ2+AV2)</f>
        <v>5.0062146153846152</v>
      </c>
      <c r="AX2" s="44">
        <f t="shared" ref="AX2:AX8" si="2">IF(ISERROR((AY2-AW2)/AY2),"",(AY2-AW2)/AY2)</f>
        <v>0.28380334543853863</v>
      </c>
      <c r="AY2" s="45">
        <v>6.99</v>
      </c>
      <c r="AZ2" s="35"/>
      <c r="BA2" s="39">
        <f t="shared" ref="BA2:BA8" si="3">IF(ISERROR(AW2*AZ2),"",AW2*AZ2)</f>
        <v>0</v>
      </c>
      <c r="BB2" s="39">
        <f t="shared" ref="BB2:BB8" si="4">IF(ISERROR(AY2*AZ2),"",AY2*AZ2)</f>
        <v>0</v>
      </c>
    </row>
    <row r="3" spans="1:54" s="46" customFormat="1" x14ac:dyDescent="0.35">
      <c r="A3" s="26"/>
      <c r="B3" s="27"/>
      <c r="C3" s="27"/>
      <c r="D3" s="27"/>
      <c r="E3" s="27" t="s">
        <v>54</v>
      </c>
      <c r="F3" s="27" t="s">
        <v>55</v>
      </c>
      <c r="G3" s="27" t="s">
        <v>56</v>
      </c>
      <c r="H3" s="28" t="s">
        <v>57</v>
      </c>
      <c r="I3" s="27" t="s">
        <v>58</v>
      </c>
      <c r="J3" s="27" t="s">
        <v>66</v>
      </c>
      <c r="K3" s="26" t="s">
        <v>60</v>
      </c>
      <c r="L3" s="29" t="s">
        <v>61</v>
      </c>
      <c r="M3" s="27" t="s">
        <v>67</v>
      </c>
      <c r="N3" s="27" t="s">
        <v>81</v>
      </c>
      <c r="O3" s="27"/>
      <c r="P3" s="30" t="s">
        <v>83</v>
      </c>
      <c r="Q3" s="30"/>
      <c r="R3" s="27"/>
      <c r="S3" s="27" t="s">
        <v>63</v>
      </c>
      <c r="T3" s="31"/>
      <c r="U3" s="32">
        <v>3.42</v>
      </c>
      <c r="V3" s="27" t="s">
        <v>64</v>
      </c>
      <c r="W3" s="33">
        <v>25</v>
      </c>
      <c r="X3" s="33">
        <v>20</v>
      </c>
      <c r="Y3" s="33">
        <v>19</v>
      </c>
      <c r="Z3" s="34">
        <v>4.26</v>
      </c>
      <c r="AA3" s="35">
        <v>4</v>
      </c>
      <c r="AB3" s="36">
        <f>IF(W3="","",W3*X3*Y3/1000000)</f>
        <v>9.4999999999999998E-3</v>
      </c>
      <c r="AC3" s="34">
        <v>65</v>
      </c>
      <c r="AD3" s="37">
        <f>IF(AA3="","",AC3/AB3*AA3)</f>
        <v>27368.42105263158</v>
      </c>
      <c r="AE3" s="38">
        <v>3500</v>
      </c>
      <c r="AF3" s="39">
        <f>IF(ISERROR(AE3/AD3),"",AE3/AD3)</f>
        <v>0.12788461538461537</v>
      </c>
      <c r="AG3" s="27" t="s">
        <v>65</v>
      </c>
      <c r="AH3" s="40">
        <v>0.314</v>
      </c>
      <c r="AI3" s="39">
        <f>IF(ISERROR(U3*AH3),"",U3*AH3)</f>
        <v>1.0738799999999999</v>
      </c>
      <c r="AJ3" s="39">
        <f>IF(ISERROR(U3+AF3+AI3),"",U3+AF3+AI3)</f>
        <v>4.621764615384615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5.5E-2</v>
      </c>
      <c r="AP3" s="39">
        <f>IF(ISERROR(AY3*AO3),"",AY3*AO3)</f>
        <v>0.38445000000000001</v>
      </c>
      <c r="AQ3" s="41">
        <v>0</v>
      </c>
      <c r="AR3" s="39">
        <f>IF(ISERROR(U3*AQ3),"",U3*AQ3)</f>
        <v>0</v>
      </c>
      <c r="AS3" s="42">
        <v>0</v>
      </c>
      <c r="AT3" s="41">
        <v>0</v>
      </c>
      <c r="AU3" s="39">
        <f>IF(ISERROR(AY3*AT3),"",AY3*AT3)</f>
        <v>0</v>
      </c>
      <c r="AV3" s="39">
        <f>IF(ISERROR(AL3+AN3+AP3+AR3+AU3),"",AL3+AN3+AP3+AR3+AU3)</f>
        <v>0.38445000000000001</v>
      </c>
      <c r="AW3" s="43">
        <f>IF(ISERROR(AJ3+AV3),"",AJ3+AV3)</f>
        <v>5.0062146153846152</v>
      </c>
      <c r="AX3" s="44">
        <f t="shared" si="2"/>
        <v>0.28380334543853863</v>
      </c>
      <c r="AY3" s="45">
        <v>6.99</v>
      </c>
      <c r="AZ3" s="35"/>
      <c r="BA3" s="39">
        <f t="shared" si="3"/>
        <v>0</v>
      </c>
      <c r="BB3" s="39">
        <f t="shared" si="4"/>
        <v>0</v>
      </c>
    </row>
    <row r="4" spans="1:54" s="46" customFormat="1" x14ac:dyDescent="0.35">
      <c r="A4" s="26"/>
      <c r="B4" s="27"/>
      <c r="C4" s="27"/>
      <c r="D4" s="27"/>
      <c r="E4" s="27" t="s">
        <v>54</v>
      </c>
      <c r="F4" s="27" t="s">
        <v>55</v>
      </c>
      <c r="G4" s="27" t="s">
        <v>56</v>
      </c>
      <c r="H4" s="28" t="s">
        <v>57</v>
      </c>
      <c r="I4" s="27" t="s">
        <v>58</v>
      </c>
      <c r="J4" s="27" t="s">
        <v>68</v>
      </c>
      <c r="K4" s="26" t="s">
        <v>60</v>
      </c>
      <c r="L4" s="29" t="s">
        <v>61</v>
      </c>
      <c r="M4" s="27" t="s">
        <v>69</v>
      </c>
      <c r="N4" s="27" t="s">
        <v>81</v>
      </c>
      <c r="O4" s="27"/>
      <c r="P4" s="30" t="s">
        <v>84</v>
      </c>
      <c r="Q4" s="30"/>
      <c r="R4" s="27"/>
      <c r="S4" s="27" t="s">
        <v>63</v>
      </c>
      <c r="T4" s="31"/>
      <c r="U4" s="32">
        <v>4.4000000000000004</v>
      </c>
      <c r="V4" s="27" t="s">
        <v>64</v>
      </c>
      <c r="W4" s="33">
        <v>25</v>
      </c>
      <c r="X4" s="33">
        <v>20</v>
      </c>
      <c r="Y4" s="33">
        <v>22</v>
      </c>
      <c r="Z4" s="34">
        <v>5.57</v>
      </c>
      <c r="AA4" s="35">
        <v>4</v>
      </c>
      <c r="AB4" s="36">
        <f t="shared" ref="AB4:AB8" si="5">IF(W4="","",W4*X4*Y4/1000000)</f>
        <v>1.0999999999999999E-2</v>
      </c>
      <c r="AC4" s="34">
        <v>65</v>
      </c>
      <c r="AD4" s="37">
        <f t="shared" ref="AD4:AD8" si="6">IF(AA4="","",AC4/AB4*AA4)</f>
        <v>23636.363636363636</v>
      </c>
      <c r="AE4" s="38">
        <v>3500</v>
      </c>
      <c r="AF4" s="39">
        <f t="shared" ref="AF4:AF8" si="7">IF(ISERROR(AE4/AD4),"",AE4/AD4)</f>
        <v>0.14807692307692308</v>
      </c>
      <c r="AG4" s="27" t="s">
        <v>65</v>
      </c>
      <c r="AH4" s="40">
        <v>0.314</v>
      </c>
      <c r="AI4" s="39">
        <f t="shared" ref="AI4:AI8" si="8">IF(ISERROR(U4*AH4),"",U4*AH4)</f>
        <v>1.3816000000000002</v>
      </c>
      <c r="AJ4" s="39">
        <f t="shared" ref="AJ4:AJ8" si="9">IF(ISERROR(U4+AF4+AI4),"",U4+AF4+AI4)</f>
        <v>5.929676923076924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5.5E-2</v>
      </c>
      <c r="AP4" s="39">
        <f t="shared" ref="AP4:AP8" si="10">IF(ISERROR(AY4*AO4),"",AY4*AO4)</f>
        <v>0.41304999999999997</v>
      </c>
      <c r="AQ4" s="41">
        <v>0</v>
      </c>
      <c r="AR4" s="39">
        <f t="shared" ref="AR4:AR8" si="11">IF(ISERROR(U4*AQ4),"",U4*AQ4)</f>
        <v>0</v>
      </c>
      <c r="AS4" s="42">
        <v>0</v>
      </c>
      <c r="AT4" s="41">
        <v>0</v>
      </c>
      <c r="AU4" s="39">
        <f t="shared" ref="AU4:AU8" si="12">IF(ISERROR(AY4*AT4),"",AY4*AT4)</f>
        <v>0</v>
      </c>
      <c r="AV4" s="39">
        <f t="shared" ref="AV4:AV8" si="13">IF(ISERROR(AL4+AN4+AP4+AR4+AU4),"",AL4+AN4+AP4+AR4+AU4)</f>
        <v>0.41304999999999997</v>
      </c>
      <c r="AW4" s="43">
        <f t="shared" ref="AW4:AW8" si="14">IF(ISERROR(AJ4+AV4),"",AJ4+AV4)</f>
        <v>6.3427269230769241</v>
      </c>
      <c r="AX4" s="44">
        <f t="shared" si="2"/>
        <v>0.15542917136126175</v>
      </c>
      <c r="AY4" s="45">
        <v>7.51</v>
      </c>
      <c r="AZ4" s="35"/>
      <c r="BA4" s="39">
        <f t="shared" si="3"/>
        <v>0</v>
      </c>
      <c r="BB4" s="39">
        <f t="shared" si="4"/>
        <v>0</v>
      </c>
    </row>
    <row r="5" spans="1:54" s="46" customFormat="1" x14ac:dyDescent="0.35">
      <c r="A5" s="26"/>
      <c r="B5" s="27"/>
      <c r="C5" s="27"/>
      <c r="D5" s="27"/>
      <c r="E5" s="27" t="s">
        <v>54</v>
      </c>
      <c r="F5" s="27" t="s">
        <v>55</v>
      </c>
      <c r="G5" s="27" t="s">
        <v>56</v>
      </c>
      <c r="H5" s="28" t="s">
        <v>57</v>
      </c>
      <c r="I5" s="27" t="s">
        <v>58</v>
      </c>
      <c r="J5" s="27" t="s">
        <v>78</v>
      </c>
      <c r="K5" s="26" t="s">
        <v>60</v>
      </c>
      <c r="L5" s="29" t="s">
        <v>61</v>
      </c>
      <c r="M5" s="27" t="s">
        <v>79</v>
      </c>
      <c r="N5" s="27" t="s">
        <v>81</v>
      </c>
      <c r="O5" s="27"/>
      <c r="P5" s="30" t="s">
        <v>85</v>
      </c>
      <c r="Q5" s="30"/>
      <c r="R5" s="27"/>
      <c r="S5" s="27" t="s">
        <v>63</v>
      </c>
      <c r="T5" s="31"/>
      <c r="U5" s="32">
        <v>4.4000000000000004</v>
      </c>
      <c r="V5" s="27" t="s">
        <v>64</v>
      </c>
      <c r="W5" s="33">
        <v>25</v>
      </c>
      <c r="X5" s="33">
        <v>20</v>
      </c>
      <c r="Y5" s="33">
        <v>22</v>
      </c>
      <c r="Z5" s="34">
        <v>5.57</v>
      </c>
      <c r="AA5" s="35">
        <v>4</v>
      </c>
      <c r="AB5" s="36">
        <f t="shared" si="5"/>
        <v>1.0999999999999999E-2</v>
      </c>
      <c r="AC5" s="34">
        <v>65</v>
      </c>
      <c r="AD5" s="37">
        <f t="shared" si="6"/>
        <v>23636.363636363636</v>
      </c>
      <c r="AE5" s="38">
        <v>3500</v>
      </c>
      <c r="AF5" s="39">
        <f t="shared" si="7"/>
        <v>0.14807692307692308</v>
      </c>
      <c r="AG5" s="27" t="s">
        <v>65</v>
      </c>
      <c r="AH5" s="40">
        <v>0.314</v>
      </c>
      <c r="AI5" s="39">
        <f t="shared" si="8"/>
        <v>1.3816000000000002</v>
      </c>
      <c r="AJ5" s="39">
        <f t="shared" si="9"/>
        <v>5.929676923076924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5.5E-2</v>
      </c>
      <c r="AP5" s="39">
        <f t="shared" si="10"/>
        <v>0.41304999999999997</v>
      </c>
      <c r="AQ5" s="41">
        <v>0</v>
      </c>
      <c r="AR5" s="39">
        <f t="shared" si="11"/>
        <v>0</v>
      </c>
      <c r="AS5" s="42">
        <v>0</v>
      </c>
      <c r="AT5" s="41">
        <v>0</v>
      </c>
      <c r="AU5" s="39">
        <f t="shared" si="12"/>
        <v>0</v>
      </c>
      <c r="AV5" s="39">
        <f t="shared" si="13"/>
        <v>0.41304999999999997</v>
      </c>
      <c r="AW5" s="43">
        <f t="shared" si="14"/>
        <v>6.3427269230769241</v>
      </c>
      <c r="AX5" s="44">
        <f t="shared" si="2"/>
        <v>0.15542917136126175</v>
      </c>
      <c r="AY5" s="45">
        <v>7.51</v>
      </c>
      <c r="AZ5" s="35"/>
      <c r="BA5" s="39">
        <f t="shared" si="3"/>
        <v>0</v>
      </c>
      <c r="BB5" s="39">
        <f t="shared" si="4"/>
        <v>0</v>
      </c>
    </row>
    <row r="6" spans="1:54" s="46" customFormat="1" x14ac:dyDescent="0.35">
      <c r="A6" s="26"/>
      <c r="B6" s="27"/>
      <c r="C6" s="27"/>
      <c r="D6" s="27"/>
      <c r="E6" s="27" t="s">
        <v>54</v>
      </c>
      <c r="F6" s="27" t="s">
        <v>55</v>
      </c>
      <c r="G6" s="27" t="s">
        <v>56</v>
      </c>
      <c r="H6" s="28" t="s">
        <v>57</v>
      </c>
      <c r="I6" s="27" t="s">
        <v>58</v>
      </c>
      <c r="J6" s="27" t="s">
        <v>70</v>
      </c>
      <c r="K6" s="26" t="s">
        <v>60</v>
      </c>
      <c r="L6" s="29" t="s">
        <v>61</v>
      </c>
      <c r="M6" s="27" t="s">
        <v>71</v>
      </c>
      <c r="N6" s="27" t="s">
        <v>81</v>
      </c>
      <c r="O6" s="27"/>
      <c r="P6" s="30" t="s">
        <v>86</v>
      </c>
      <c r="Q6" s="30"/>
      <c r="R6" s="27"/>
      <c r="S6" s="27" t="s">
        <v>63</v>
      </c>
      <c r="T6" s="31"/>
      <c r="U6" s="32">
        <v>4.7300000000000004</v>
      </c>
      <c r="V6" s="27" t="s">
        <v>64</v>
      </c>
      <c r="W6" s="33">
        <v>25</v>
      </c>
      <c r="X6" s="33">
        <v>20</v>
      </c>
      <c r="Y6" s="33">
        <v>26</v>
      </c>
      <c r="Z6" s="34">
        <v>6.13</v>
      </c>
      <c r="AA6" s="35">
        <v>4</v>
      </c>
      <c r="AB6" s="36">
        <f t="shared" si="5"/>
        <v>1.2999999999999999E-2</v>
      </c>
      <c r="AC6" s="34">
        <v>65</v>
      </c>
      <c r="AD6" s="37">
        <f t="shared" si="6"/>
        <v>20000</v>
      </c>
      <c r="AE6" s="38">
        <v>3500</v>
      </c>
      <c r="AF6" s="39">
        <f t="shared" si="7"/>
        <v>0.17499999999999999</v>
      </c>
      <c r="AG6" s="27" t="s">
        <v>65</v>
      </c>
      <c r="AH6" s="40">
        <v>0.314</v>
      </c>
      <c r="AI6" s="39">
        <f t="shared" si="8"/>
        <v>1.4852200000000002</v>
      </c>
      <c r="AJ6" s="39">
        <f t="shared" si="9"/>
        <v>6.3902200000000002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5.5E-2</v>
      </c>
      <c r="AP6" s="39">
        <f t="shared" si="10"/>
        <v>0.49114999999999998</v>
      </c>
      <c r="AQ6" s="41">
        <v>0</v>
      </c>
      <c r="AR6" s="39">
        <f t="shared" si="11"/>
        <v>0</v>
      </c>
      <c r="AS6" s="42">
        <v>0</v>
      </c>
      <c r="AT6" s="41">
        <v>0</v>
      </c>
      <c r="AU6" s="39">
        <f t="shared" si="12"/>
        <v>0</v>
      </c>
      <c r="AV6" s="39">
        <f t="shared" si="13"/>
        <v>0.49114999999999998</v>
      </c>
      <c r="AW6" s="43">
        <f t="shared" si="14"/>
        <v>6.8813700000000004</v>
      </c>
      <c r="AX6" s="44">
        <f t="shared" si="2"/>
        <v>0.2294098544232922</v>
      </c>
      <c r="AY6" s="45">
        <v>8.93</v>
      </c>
      <c r="AZ6" s="35"/>
      <c r="BA6" s="39">
        <f t="shared" si="3"/>
        <v>0</v>
      </c>
      <c r="BB6" s="39">
        <f t="shared" si="4"/>
        <v>0</v>
      </c>
    </row>
    <row r="7" spans="1:54" s="46" customFormat="1" x14ac:dyDescent="0.35">
      <c r="A7" s="26"/>
      <c r="B7" s="27"/>
      <c r="C7" s="27"/>
      <c r="D7" s="27"/>
      <c r="E7" s="27" t="s">
        <v>54</v>
      </c>
      <c r="F7" s="27" t="s">
        <v>55</v>
      </c>
      <c r="G7" s="27" t="s">
        <v>56</v>
      </c>
      <c r="H7" s="28" t="s">
        <v>57</v>
      </c>
      <c r="I7" s="27" t="s">
        <v>58</v>
      </c>
      <c r="J7" s="27" t="s">
        <v>72</v>
      </c>
      <c r="K7" s="26" t="s">
        <v>60</v>
      </c>
      <c r="L7" s="29" t="s">
        <v>61</v>
      </c>
      <c r="M7" s="27" t="s">
        <v>73</v>
      </c>
      <c r="N7" s="27" t="s">
        <v>81</v>
      </c>
      <c r="O7" s="27"/>
      <c r="P7" s="30" t="s">
        <v>87</v>
      </c>
      <c r="Q7" s="30"/>
      <c r="R7" s="27"/>
      <c r="S7" s="27" t="s">
        <v>63</v>
      </c>
      <c r="T7" s="31"/>
      <c r="U7" s="32">
        <v>5.51</v>
      </c>
      <c r="V7" s="27" t="s">
        <v>64</v>
      </c>
      <c r="W7" s="33">
        <v>25</v>
      </c>
      <c r="X7" s="33">
        <v>20</v>
      </c>
      <c r="Y7" s="33">
        <v>28.5</v>
      </c>
      <c r="Z7" s="34">
        <v>7.35</v>
      </c>
      <c r="AA7" s="35">
        <v>4</v>
      </c>
      <c r="AB7" s="36">
        <f t="shared" si="5"/>
        <v>1.4250000000000001E-2</v>
      </c>
      <c r="AC7" s="34">
        <v>65</v>
      </c>
      <c r="AD7" s="37">
        <f t="shared" si="6"/>
        <v>18245.614035087718</v>
      </c>
      <c r="AE7" s="38">
        <v>3500</v>
      </c>
      <c r="AF7" s="39">
        <f t="shared" si="7"/>
        <v>0.19182692307692309</v>
      </c>
      <c r="AG7" s="27" t="s">
        <v>65</v>
      </c>
      <c r="AH7" s="40">
        <v>0.314</v>
      </c>
      <c r="AI7" s="39">
        <f t="shared" si="8"/>
        <v>1.73014</v>
      </c>
      <c r="AJ7" s="39">
        <f t="shared" si="9"/>
        <v>7.4319669230769225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5.5E-2</v>
      </c>
      <c r="AP7" s="39">
        <f t="shared" si="10"/>
        <v>0.58079999999999998</v>
      </c>
      <c r="AQ7" s="41">
        <v>0</v>
      </c>
      <c r="AR7" s="39">
        <f t="shared" si="11"/>
        <v>0</v>
      </c>
      <c r="AS7" s="42">
        <v>0</v>
      </c>
      <c r="AT7" s="41">
        <v>0</v>
      </c>
      <c r="AU7" s="39">
        <f t="shared" si="12"/>
        <v>0</v>
      </c>
      <c r="AV7" s="39">
        <f t="shared" si="13"/>
        <v>0.58079999999999998</v>
      </c>
      <c r="AW7" s="43">
        <f t="shared" si="14"/>
        <v>8.0127669230769225</v>
      </c>
      <c r="AX7" s="44">
        <f t="shared" si="2"/>
        <v>0.24121525349650358</v>
      </c>
      <c r="AY7" s="45">
        <v>10.56</v>
      </c>
      <c r="AZ7" s="35"/>
      <c r="BA7" s="39">
        <f t="shared" si="3"/>
        <v>0</v>
      </c>
      <c r="BB7" s="39">
        <f t="shared" si="4"/>
        <v>0</v>
      </c>
    </row>
    <row r="8" spans="1:54" s="46" customFormat="1" x14ac:dyDescent="0.35">
      <c r="A8" s="26"/>
      <c r="B8" s="27"/>
      <c r="C8" s="27"/>
      <c r="D8" s="27"/>
      <c r="E8" s="27" t="s">
        <v>54</v>
      </c>
      <c r="F8" s="27" t="s">
        <v>55</v>
      </c>
      <c r="G8" s="27" t="s">
        <v>56</v>
      </c>
      <c r="H8" s="28" t="s">
        <v>57</v>
      </c>
      <c r="I8" s="27" t="s">
        <v>58</v>
      </c>
      <c r="J8" s="27" t="s">
        <v>74</v>
      </c>
      <c r="K8" s="26" t="s">
        <v>60</v>
      </c>
      <c r="L8" s="29" t="s">
        <v>61</v>
      </c>
      <c r="M8" s="27" t="s">
        <v>75</v>
      </c>
      <c r="N8" s="27" t="s">
        <v>81</v>
      </c>
      <c r="O8" s="27"/>
      <c r="P8" s="30" t="s">
        <v>88</v>
      </c>
      <c r="Q8" s="30"/>
      <c r="R8" s="27"/>
      <c r="S8" s="27" t="s">
        <v>63</v>
      </c>
      <c r="T8" s="31"/>
      <c r="U8" s="32">
        <v>5.61</v>
      </c>
      <c r="V8" s="27" t="s">
        <v>64</v>
      </c>
      <c r="W8" s="33">
        <v>25</v>
      </c>
      <c r="X8" s="33">
        <v>20</v>
      </c>
      <c r="Y8" s="33">
        <v>28.5</v>
      </c>
      <c r="Z8" s="34">
        <v>7.35</v>
      </c>
      <c r="AA8" s="35">
        <v>4</v>
      </c>
      <c r="AB8" s="36">
        <f t="shared" si="5"/>
        <v>1.4250000000000001E-2</v>
      </c>
      <c r="AC8" s="34">
        <v>65</v>
      </c>
      <c r="AD8" s="37">
        <f t="shared" si="6"/>
        <v>18245.614035087718</v>
      </c>
      <c r="AE8" s="38">
        <v>3500</v>
      </c>
      <c r="AF8" s="39">
        <f t="shared" si="7"/>
        <v>0.19182692307692309</v>
      </c>
      <c r="AG8" s="27" t="s">
        <v>65</v>
      </c>
      <c r="AH8" s="40">
        <v>0.314</v>
      </c>
      <c r="AI8" s="39">
        <f t="shared" si="8"/>
        <v>1.7615400000000001</v>
      </c>
      <c r="AJ8" s="39">
        <f t="shared" si="9"/>
        <v>7.5633669230769236</v>
      </c>
      <c r="AK8" s="41">
        <v>0</v>
      </c>
      <c r="AL8" s="39">
        <f t="shared" si="0"/>
        <v>0</v>
      </c>
      <c r="AM8" s="41">
        <v>0</v>
      </c>
      <c r="AN8" s="39">
        <f t="shared" si="1"/>
        <v>0</v>
      </c>
      <c r="AO8" s="41">
        <v>5.5E-2</v>
      </c>
      <c r="AP8" s="39">
        <f t="shared" si="10"/>
        <v>0.58079999999999998</v>
      </c>
      <c r="AQ8" s="41">
        <v>0</v>
      </c>
      <c r="AR8" s="39">
        <f t="shared" si="11"/>
        <v>0</v>
      </c>
      <c r="AS8" s="42">
        <v>0</v>
      </c>
      <c r="AT8" s="41">
        <v>0</v>
      </c>
      <c r="AU8" s="39">
        <f t="shared" si="12"/>
        <v>0</v>
      </c>
      <c r="AV8" s="39">
        <f t="shared" si="13"/>
        <v>0.58079999999999998</v>
      </c>
      <c r="AW8" s="43">
        <f t="shared" si="14"/>
        <v>8.1441669230769236</v>
      </c>
      <c r="AX8" s="44">
        <f t="shared" si="2"/>
        <v>0.22877207167832167</v>
      </c>
      <c r="AY8" s="45">
        <v>10.56</v>
      </c>
      <c r="AZ8" s="35"/>
      <c r="BA8" s="39">
        <f t="shared" si="3"/>
        <v>0</v>
      </c>
      <c r="BB8" s="39">
        <f t="shared" si="4"/>
        <v>0</v>
      </c>
    </row>
    <row r="9" spans="1:54" s="46" customFormat="1" x14ac:dyDescent="0.35">
      <c r="A9" s="26"/>
      <c r="B9" s="27"/>
      <c r="C9" s="27"/>
      <c r="D9" s="27"/>
      <c r="E9" s="27" t="s">
        <v>54</v>
      </c>
      <c r="F9" s="27" t="s">
        <v>55</v>
      </c>
      <c r="G9" s="27" t="s">
        <v>56</v>
      </c>
      <c r="H9" s="28" t="s">
        <v>57</v>
      </c>
      <c r="I9" s="27" t="s">
        <v>58</v>
      </c>
      <c r="J9" s="27" t="s">
        <v>78</v>
      </c>
      <c r="K9" s="26" t="s">
        <v>60</v>
      </c>
      <c r="L9" s="29" t="s">
        <v>61</v>
      </c>
      <c r="M9" s="27" t="s">
        <v>79</v>
      </c>
      <c r="N9" s="47" t="s">
        <v>89</v>
      </c>
      <c r="O9" s="27"/>
      <c r="P9" s="30" t="s">
        <v>90</v>
      </c>
      <c r="Q9" s="30"/>
      <c r="R9" s="27"/>
      <c r="S9" s="27" t="s">
        <v>63</v>
      </c>
      <c r="T9" s="31"/>
      <c r="U9" s="32">
        <v>4.4000000000000004</v>
      </c>
      <c r="V9" s="27" t="s">
        <v>64</v>
      </c>
      <c r="W9" s="33">
        <v>25</v>
      </c>
      <c r="X9" s="33">
        <v>20</v>
      </c>
      <c r="Y9" s="33">
        <v>22</v>
      </c>
      <c r="Z9" s="34">
        <v>5.57</v>
      </c>
      <c r="AA9" s="35">
        <v>4</v>
      </c>
      <c r="AB9" s="36">
        <f t="shared" ref="AB9:AB13" si="15">IF(W9="","",W9*X9*Y9/1000000)</f>
        <v>1.0999999999999999E-2</v>
      </c>
      <c r="AC9" s="34">
        <v>65</v>
      </c>
      <c r="AD9" s="37">
        <f t="shared" ref="AD9:AD13" si="16">IF(AA9="","",AC9/AB9*AA9)</f>
        <v>23636.363636363636</v>
      </c>
      <c r="AE9" s="38">
        <v>3500</v>
      </c>
      <c r="AF9" s="39">
        <f t="shared" ref="AF9:AF13" si="17">IF(ISERROR(AE9/AD9),"",AE9/AD9)</f>
        <v>0.14807692307692308</v>
      </c>
      <c r="AG9" s="27" t="s">
        <v>65</v>
      </c>
      <c r="AH9" s="40">
        <v>0.314</v>
      </c>
      <c r="AI9" s="39">
        <f t="shared" ref="AI9:AI13" si="18">IF(ISERROR(U9*AH9),"",U9*AH9)</f>
        <v>1.3816000000000002</v>
      </c>
      <c r="AJ9" s="39">
        <f t="shared" ref="AJ9:AJ13" si="19">IF(ISERROR(U9+AF9+AI9),"",U9+AF9+AI9)</f>
        <v>5.929676923076924</v>
      </c>
      <c r="AK9" s="41">
        <v>0</v>
      </c>
      <c r="AL9" s="39">
        <f t="shared" ref="AL9:AL13" si="20">IF(ISERROR(AY9*AK9),"",AY9*AK9)</f>
        <v>0</v>
      </c>
      <c r="AM9" s="41">
        <v>0</v>
      </c>
      <c r="AN9" s="39">
        <f t="shared" ref="AN9:AN13" si="21">IF(ISERROR(AY9*AM9),"",AY9*AM9)</f>
        <v>0</v>
      </c>
      <c r="AO9" s="41">
        <v>5.5E-2</v>
      </c>
      <c r="AP9" s="39">
        <f t="shared" ref="AP9:AP13" si="22">IF(ISERROR(AY9*AO9),"",AY9*AO9)</f>
        <v>0.41304999999999997</v>
      </c>
      <c r="AQ9" s="41">
        <v>0</v>
      </c>
      <c r="AR9" s="39">
        <f t="shared" ref="AR9:AR13" si="23">IF(ISERROR(U9*AQ9),"",U9*AQ9)</f>
        <v>0</v>
      </c>
      <c r="AS9" s="42">
        <v>0</v>
      </c>
      <c r="AT9" s="41">
        <v>0</v>
      </c>
      <c r="AU9" s="39">
        <f t="shared" ref="AU9:AU13" si="24">IF(ISERROR(AY9*AT9),"",AY9*AT9)</f>
        <v>0</v>
      </c>
      <c r="AV9" s="39">
        <f t="shared" ref="AV9:AV13" si="25">IF(ISERROR(AL9+AN9+AP9+AR9+AU9),"",AL9+AN9+AP9+AR9+AU9)</f>
        <v>0.41304999999999997</v>
      </c>
      <c r="AW9" s="43">
        <f t="shared" ref="AW9:AW13" si="26">IF(ISERROR(AJ9+AV9),"",AJ9+AV9)</f>
        <v>6.3427269230769241</v>
      </c>
      <c r="AX9" s="44">
        <f t="shared" ref="AX9:AX13" si="27">IF(ISERROR((AY9-AW9)/AY9),"",(AY9-AW9)/AY9)</f>
        <v>0.15542917136126175</v>
      </c>
      <c r="AY9" s="45">
        <v>7.51</v>
      </c>
      <c r="AZ9" s="35"/>
      <c r="BA9" s="39">
        <f t="shared" ref="BA9:BA13" si="28">IF(ISERROR(AW9*AZ9),"",AW9*AZ9)</f>
        <v>0</v>
      </c>
      <c r="BB9" s="39">
        <f t="shared" ref="BB9:BB13" si="29">IF(ISERROR(AY9*AZ9),"",AY9*AZ9)</f>
        <v>0</v>
      </c>
    </row>
    <row r="10" spans="1:54" s="46" customFormat="1" x14ac:dyDescent="0.35">
      <c r="A10" s="26"/>
      <c r="B10" s="27"/>
      <c r="C10" s="27"/>
      <c r="D10" s="27"/>
      <c r="E10" s="27" t="s">
        <v>54</v>
      </c>
      <c r="F10" s="27" t="s">
        <v>55</v>
      </c>
      <c r="G10" s="27" t="s">
        <v>56</v>
      </c>
      <c r="H10" s="28" t="s">
        <v>57</v>
      </c>
      <c r="I10" s="27" t="s">
        <v>58</v>
      </c>
      <c r="J10" s="27" t="s">
        <v>78</v>
      </c>
      <c r="K10" s="26" t="s">
        <v>60</v>
      </c>
      <c r="L10" s="29" t="s">
        <v>61</v>
      </c>
      <c r="M10" s="27" t="s">
        <v>79</v>
      </c>
      <c r="N10" s="47" t="s">
        <v>91</v>
      </c>
      <c r="O10" s="27"/>
      <c r="P10" s="30" t="s">
        <v>92</v>
      </c>
      <c r="Q10" s="30"/>
      <c r="R10" s="27"/>
      <c r="S10" s="27" t="s">
        <v>63</v>
      </c>
      <c r="T10" s="31"/>
      <c r="U10" s="32">
        <v>4.4000000000000004</v>
      </c>
      <c r="V10" s="27" t="s">
        <v>64</v>
      </c>
      <c r="W10" s="33">
        <v>25</v>
      </c>
      <c r="X10" s="33">
        <v>20</v>
      </c>
      <c r="Y10" s="33">
        <v>22</v>
      </c>
      <c r="Z10" s="34">
        <v>5.57</v>
      </c>
      <c r="AA10" s="35">
        <v>4</v>
      </c>
      <c r="AB10" s="36">
        <f t="shared" si="15"/>
        <v>1.0999999999999999E-2</v>
      </c>
      <c r="AC10" s="34">
        <v>65</v>
      </c>
      <c r="AD10" s="37">
        <f t="shared" si="16"/>
        <v>23636.363636363636</v>
      </c>
      <c r="AE10" s="38">
        <v>3500</v>
      </c>
      <c r="AF10" s="39">
        <f t="shared" si="17"/>
        <v>0.14807692307692308</v>
      </c>
      <c r="AG10" s="27" t="s">
        <v>65</v>
      </c>
      <c r="AH10" s="40">
        <v>0.314</v>
      </c>
      <c r="AI10" s="39">
        <f t="shared" si="18"/>
        <v>1.3816000000000002</v>
      </c>
      <c r="AJ10" s="39">
        <f t="shared" si="19"/>
        <v>5.929676923076924</v>
      </c>
      <c r="AK10" s="41">
        <v>0</v>
      </c>
      <c r="AL10" s="39">
        <f t="shared" si="20"/>
        <v>0</v>
      </c>
      <c r="AM10" s="41">
        <v>0</v>
      </c>
      <c r="AN10" s="39">
        <f t="shared" si="21"/>
        <v>0</v>
      </c>
      <c r="AO10" s="41">
        <v>5.5E-2</v>
      </c>
      <c r="AP10" s="39">
        <f t="shared" si="22"/>
        <v>0.41304999999999997</v>
      </c>
      <c r="AQ10" s="41">
        <v>0</v>
      </c>
      <c r="AR10" s="39">
        <f t="shared" si="23"/>
        <v>0</v>
      </c>
      <c r="AS10" s="42">
        <v>0</v>
      </c>
      <c r="AT10" s="41">
        <v>0</v>
      </c>
      <c r="AU10" s="39">
        <f t="shared" si="24"/>
        <v>0</v>
      </c>
      <c r="AV10" s="39">
        <f t="shared" si="25"/>
        <v>0.41304999999999997</v>
      </c>
      <c r="AW10" s="43">
        <f t="shared" si="26"/>
        <v>6.3427269230769241</v>
      </c>
      <c r="AX10" s="44">
        <f t="shared" si="27"/>
        <v>0.15542917136126175</v>
      </c>
      <c r="AY10" s="45">
        <v>7.51</v>
      </c>
      <c r="AZ10" s="35"/>
      <c r="BA10" s="39">
        <f t="shared" si="28"/>
        <v>0</v>
      </c>
      <c r="BB10" s="39">
        <f t="shared" si="29"/>
        <v>0</v>
      </c>
    </row>
    <row r="11" spans="1:54" s="46" customFormat="1" x14ac:dyDescent="0.35">
      <c r="A11" s="26"/>
      <c r="B11" s="27"/>
      <c r="C11" s="27"/>
      <c r="D11" s="27"/>
      <c r="E11" s="27" t="s">
        <v>54</v>
      </c>
      <c r="F11" s="27" t="s">
        <v>55</v>
      </c>
      <c r="G11" s="27" t="s">
        <v>56</v>
      </c>
      <c r="H11" s="28" t="s">
        <v>57</v>
      </c>
      <c r="I11" s="27" t="s">
        <v>58</v>
      </c>
      <c r="J11" s="27" t="s">
        <v>78</v>
      </c>
      <c r="K11" s="26" t="s">
        <v>60</v>
      </c>
      <c r="L11" s="29" t="s">
        <v>61</v>
      </c>
      <c r="M11" s="27" t="s">
        <v>79</v>
      </c>
      <c r="N11" s="47" t="s">
        <v>93</v>
      </c>
      <c r="O11" s="27"/>
      <c r="P11" s="30" t="s">
        <v>94</v>
      </c>
      <c r="Q11" s="30"/>
      <c r="R11" s="27"/>
      <c r="S11" s="27" t="s">
        <v>63</v>
      </c>
      <c r="T11" s="31"/>
      <c r="U11" s="32">
        <v>4.4000000000000004</v>
      </c>
      <c r="V11" s="27" t="s">
        <v>64</v>
      </c>
      <c r="W11" s="33">
        <v>25</v>
      </c>
      <c r="X11" s="33">
        <v>20</v>
      </c>
      <c r="Y11" s="33">
        <v>22</v>
      </c>
      <c r="Z11" s="34">
        <v>5.57</v>
      </c>
      <c r="AA11" s="35">
        <v>4</v>
      </c>
      <c r="AB11" s="36">
        <f t="shared" si="15"/>
        <v>1.0999999999999999E-2</v>
      </c>
      <c r="AC11" s="34">
        <v>65</v>
      </c>
      <c r="AD11" s="37">
        <f t="shared" si="16"/>
        <v>23636.363636363636</v>
      </c>
      <c r="AE11" s="38">
        <v>3500</v>
      </c>
      <c r="AF11" s="39">
        <f t="shared" si="17"/>
        <v>0.14807692307692308</v>
      </c>
      <c r="AG11" s="27" t="s">
        <v>65</v>
      </c>
      <c r="AH11" s="40">
        <v>0.314</v>
      </c>
      <c r="AI11" s="39">
        <f t="shared" si="18"/>
        <v>1.3816000000000002</v>
      </c>
      <c r="AJ11" s="39">
        <f t="shared" si="19"/>
        <v>5.929676923076924</v>
      </c>
      <c r="AK11" s="41">
        <v>0</v>
      </c>
      <c r="AL11" s="39">
        <f t="shared" si="20"/>
        <v>0</v>
      </c>
      <c r="AM11" s="41">
        <v>0</v>
      </c>
      <c r="AN11" s="39">
        <f t="shared" si="21"/>
        <v>0</v>
      </c>
      <c r="AO11" s="41">
        <v>5.5E-2</v>
      </c>
      <c r="AP11" s="39">
        <f t="shared" si="22"/>
        <v>0.41304999999999997</v>
      </c>
      <c r="AQ11" s="41">
        <v>0</v>
      </c>
      <c r="AR11" s="39">
        <f t="shared" si="23"/>
        <v>0</v>
      </c>
      <c r="AS11" s="42">
        <v>0</v>
      </c>
      <c r="AT11" s="41">
        <v>0</v>
      </c>
      <c r="AU11" s="39">
        <f t="shared" si="24"/>
        <v>0</v>
      </c>
      <c r="AV11" s="39">
        <f t="shared" si="25"/>
        <v>0.41304999999999997</v>
      </c>
      <c r="AW11" s="43">
        <f t="shared" si="26"/>
        <v>6.3427269230769241</v>
      </c>
      <c r="AX11" s="44">
        <f t="shared" si="27"/>
        <v>0.15542917136126175</v>
      </c>
      <c r="AY11" s="45">
        <v>7.51</v>
      </c>
      <c r="AZ11" s="35"/>
      <c r="BA11" s="39">
        <f t="shared" si="28"/>
        <v>0</v>
      </c>
      <c r="BB11" s="39">
        <f t="shared" si="29"/>
        <v>0</v>
      </c>
    </row>
    <row r="12" spans="1:54" s="46" customFormat="1" x14ac:dyDescent="0.35">
      <c r="A12" s="26"/>
      <c r="B12" s="27"/>
      <c r="C12" s="27"/>
      <c r="D12" s="27"/>
      <c r="E12" s="27" t="s">
        <v>54</v>
      </c>
      <c r="F12" s="27" t="s">
        <v>55</v>
      </c>
      <c r="G12" s="27" t="s">
        <v>56</v>
      </c>
      <c r="H12" s="28" t="s">
        <v>57</v>
      </c>
      <c r="I12" s="27" t="s">
        <v>58</v>
      </c>
      <c r="J12" s="27" t="s">
        <v>78</v>
      </c>
      <c r="K12" s="26" t="s">
        <v>60</v>
      </c>
      <c r="L12" s="29" t="s">
        <v>61</v>
      </c>
      <c r="M12" s="27" t="s">
        <v>79</v>
      </c>
      <c r="N12" s="47" t="s">
        <v>95</v>
      </c>
      <c r="O12" s="27"/>
      <c r="P12" s="30" t="s">
        <v>96</v>
      </c>
      <c r="Q12" s="30"/>
      <c r="R12" s="27"/>
      <c r="S12" s="27" t="s">
        <v>63</v>
      </c>
      <c r="T12" s="31"/>
      <c r="U12" s="32">
        <v>4.4000000000000004</v>
      </c>
      <c r="V12" s="27" t="s">
        <v>64</v>
      </c>
      <c r="W12" s="33">
        <v>25</v>
      </c>
      <c r="X12" s="33">
        <v>20</v>
      </c>
      <c r="Y12" s="33">
        <v>22</v>
      </c>
      <c r="Z12" s="34">
        <v>5.57</v>
      </c>
      <c r="AA12" s="35">
        <v>4</v>
      </c>
      <c r="AB12" s="36">
        <f t="shared" si="15"/>
        <v>1.0999999999999999E-2</v>
      </c>
      <c r="AC12" s="34">
        <v>65</v>
      </c>
      <c r="AD12" s="37">
        <f t="shared" si="16"/>
        <v>23636.363636363636</v>
      </c>
      <c r="AE12" s="38">
        <v>3500</v>
      </c>
      <c r="AF12" s="39">
        <f t="shared" si="17"/>
        <v>0.14807692307692308</v>
      </c>
      <c r="AG12" s="27" t="s">
        <v>65</v>
      </c>
      <c r="AH12" s="40">
        <v>0.314</v>
      </c>
      <c r="AI12" s="39">
        <f t="shared" si="18"/>
        <v>1.3816000000000002</v>
      </c>
      <c r="AJ12" s="39">
        <f t="shared" si="19"/>
        <v>5.929676923076924</v>
      </c>
      <c r="AK12" s="41">
        <v>0</v>
      </c>
      <c r="AL12" s="39">
        <f t="shared" si="20"/>
        <v>0</v>
      </c>
      <c r="AM12" s="41">
        <v>0</v>
      </c>
      <c r="AN12" s="39">
        <f t="shared" si="21"/>
        <v>0</v>
      </c>
      <c r="AO12" s="41">
        <v>5.5E-2</v>
      </c>
      <c r="AP12" s="39">
        <f t="shared" si="22"/>
        <v>0.41304999999999997</v>
      </c>
      <c r="AQ12" s="41">
        <v>0</v>
      </c>
      <c r="AR12" s="39">
        <f t="shared" si="23"/>
        <v>0</v>
      </c>
      <c r="AS12" s="42">
        <v>0</v>
      </c>
      <c r="AT12" s="41">
        <v>0</v>
      </c>
      <c r="AU12" s="39">
        <f t="shared" si="24"/>
        <v>0</v>
      </c>
      <c r="AV12" s="39">
        <f t="shared" si="25"/>
        <v>0.41304999999999997</v>
      </c>
      <c r="AW12" s="43">
        <f t="shared" si="26"/>
        <v>6.3427269230769241</v>
      </c>
      <c r="AX12" s="44">
        <f t="shared" si="27"/>
        <v>0.15542917136126175</v>
      </c>
      <c r="AY12" s="45">
        <v>7.51</v>
      </c>
      <c r="AZ12" s="35"/>
      <c r="BA12" s="39">
        <f t="shared" si="28"/>
        <v>0</v>
      </c>
      <c r="BB12" s="39">
        <f t="shared" si="29"/>
        <v>0</v>
      </c>
    </row>
    <row r="13" spans="1:54" s="46" customFormat="1" x14ac:dyDescent="0.35">
      <c r="A13" s="26"/>
      <c r="B13" s="27"/>
      <c r="C13" s="27"/>
      <c r="D13" s="27"/>
      <c r="E13" s="27" t="s">
        <v>54</v>
      </c>
      <c r="F13" s="27" t="s">
        <v>55</v>
      </c>
      <c r="G13" s="27" t="s">
        <v>56</v>
      </c>
      <c r="H13" s="28" t="s">
        <v>57</v>
      </c>
      <c r="I13" s="27" t="s">
        <v>58</v>
      </c>
      <c r="J13" s="27" t="s">
        <v>78</v>
      </c>
      <c r="K13" s="26" t="s">
        <v>60</v>
      </c>
      <c r="L13" s="29" t="s">
        <v>61</v>
      </c>
      <c r="M13" s="27" t="s">
        <v>79</v>
      </c>
      <c r="N13" s="47" t="s">
        <v>97</v>
      </c>
      <c r="O13" s="27"/>
      <c r="P13" s="30" t="s">
        <v>98</v>
      </c>
      <c r="Q13" s="30"/>
      <c r="R13" s="27"/>
      <c r="S13" s="27" t="s">
        <v>63</v>
      </c>
      <c r="T13" s="31"/>
      <c r="U13" s="32">
        <v>4.4000000000000004</v>
      </c>
      <c r="V13" s="27" t="s">
        <v>64</v>
      </c>
      <c r="W13" s="33">
        <v>25</v>
      </c>
      <c r="X13" s="33">
        <v>20</v>
      </c>
      <c r="Y13" s="33">
        <v>22</v>
      </c>
      <c r="Z13" s="34">
        <v>5.57</v>
      </c>
      <c r="AA13" s="35">
        <v>4</v>
      </c>
      <c r="AB13" s="36">
        <f t="shared" si="15"/>
        <v>1.0999999999999999E-2</v>
      </c>
      <c r="AC13" s="34">
        <v>65</v>
      </c>
      <c r="AD13" s="37">
        <f t="shared" si="16"/>
        <v>23636.363636363636</v>
      </c>
      <c r="AE13" s="38">
        <v>3500</v>
      </c>
      <c r="AF13" s="39">
        <f t="shared" si="17"/>
        <v>0.14807692307692308</v>
      </c>
      <c r="AG13" s="27" t="s">
        <v>65</v>
      </c>
      <c r="AH13" s="40">
        <v>0.314</v>
      </c>
      <c r="AI13" s="39">
        <f t="shared" si="18"/>
        <v>1.3816000000000002</v>
      </c>
      <c r="AJ13" s="39">
        <f t="shared" si="19"/>
        <v>5.929676923076924</v>
      </c>
      <c r="AK13" s="41">
        <v>0</v>
      </c>
      <c r="AL13" s="39">
        <f t="shared" si="20"/>
        <v>0</v>
      </c>
      <c r="AM13" s="41">
        <v>0</v>
      </c>
      <c r="AN13" s="39">
        <f t="shared" si="21"/>
        <v>0</v>
      </c>
      <c r="AO13" s="41">
        <v>5.5E-2</v>
      </c>
      <c r="AP13" s="39">
        <f t="shared" si="22"/>
        <v>0.41304999999999997</v>
      </c>
      <c r="AQ13" s="41">
        <v>0</v>
      </c>
      <c r="AR13" s="39">
        <f t="shared" si="23"/>
        <v>0</v>
      </c>
      <c r="AS13" s="42">
        <v>0</v>
      </c>
      <c r="AT13" s="41">
        <v>0</v>
      </c>
      <c r="AU13" s="39">
        <f t="shared" si="24"/>
        <v>0</v>
      </c>
      <c r="AV13" s="39">
        <f t="shared" si="25"/>
        <v>0.41304999999999997</v>
      </c>
      <c r="AW13" s="43">
        <f t="shared" si="26"/>
        <v>6.3427269230769241</v>
      </c>
      <c r="AX13" s="44">
        <f t="shared" si="27"/>
        <v>0.15542917136126175</v>
      </c>
      <c r="AY13" s="45">
        <v>7.51</v>
      </c>
      <c r="AZ13" s="35"/>
      <c r="BA13" s="39">
        <f t="shared" si="28"/>
        <v>0</v>
      </c>
      <c r="BB13" s="39">
        <f t="shared" si="29"/>
        <v>0</v>
      </c>
    </row>
    <row r="14" spans="1:54" s="46" customFormat="1" x14ac:dyDescent="0.35">
      <c r="A14" s="26"/>
      <c r="B14" s="27"/>
      <c r="C14" s="27"/>
      <c r="D14" s="27"/>
      <c r="E14" s="27" t="s">
        <v>54</v>
      </c>
      <c r="F14" s="27" t="s">
        <v>55</v>
      </c>
      <c r="G14" s="27" t="s">
        <v>56</v>
      </c>
      <c r="H14" s="28" t="s">
        <v>99</v>
      </c>
      <c r="I14" s="27" t="s">
        <v>100</v>
      </c>
      <c r="J14" s="27" t="s">
        <v>101</v>
      </c>
      <c r="K14" s="26" t="s">
        <v>76</v>
      </c>
      <c r="L14" s="29" t="s">
        <v>77</v>
      </c>
      <c r="M14" s="27" t="s">
        <v>102</v>
      </c>
      <c r="N14" s="27" t="s">
        <v>80</v>
      </c>
      <c r="O14" s="27"/>
      <c r="P14" s="30" t="s">
        <v>103</v>
      </c>
      <c r="Q14" s="30"/>
      <c r="R14" s="27"/>
      <c r="S14" s="27" t="s">
        <v>63</v>
      </c>
      <c r="T14" s="31"/>
      <c r="U14" s="32">
        <v>0</v>
      </c>
      <c r="V14" s="27" t="s">
        <v>64</v>
      </c>
      <c r="W14" s="33">
        <v>29.5</v>
      </c>
      <c r="X14" s="33">
        <v>24.5</v>
      </c>
      <c r="Y14" s="33">
        <v>36</v>
      </c>
      <c r="Z14" s="34">
        <v>6.5</v>
      </c>
      <c r="AA14" s="35">
        <v>4</v>
      </c>
      <c r="AB14" s="36">
        <v>0.01</v>
      </c>
      <c r="AC14" s="34">
        <v>65</v>
      </c>
      <c r="AD14" s="37">
        <v>26000</v>
      </c>
      <c r="AE14" s="38">
        <v>3500</v>
      </c>
      <c r="AF14" s="39">
        <v>0.13</v>
      </c>
      <c r="AG14" s="27" t="s">
        <v>65</v>
      </c>
      <c r="AH14" s="40">
        <v>0.314</v>
      </c>
      <c r="AI14" s="39">
        <v>1.07</v>
      </c>
      <c r="AJ14" s="39">
        <v>4.62</v>
      </c>
      <c r="AK14" s="41">
        <v>0</v>
      </c>
      <c r="AL14" s="39">
        <v>0</v>
      </c>
      <c r="AM14" s="41">
        <v>0</v>
      </c>
      <c r="AN14" s="39">
        <v>0</v>
      </c>
      <c r="AO14" s="41">
        <v>5.5E-2</v>
      </c>
      <c r="AP14" s="39">
        <v>0.38</v>
      </c>
      <c r="AQ14" s="41">
        <v>0</v>
      </c>
      <c r="AR14" s="39">
        <v>0</v>
      </c>
      <c r="AS14" s="42">
        <v>0</v>
      </c>
      <c r="AT14" s="41">
        <v>0</v>
      </c>
      <c r="AU14" s="39">
        <v>0</v>
      </c>
      <c r="AV14" s="39">
        <v>0.38</v>
      </c>
      <c r="AW14" s="43">
        <v>5</v>
      </c>
      <c r="AX14" s="44">
        <v>0.28470000000000001</v>
      </c>
      <c r="AY14" s="48">
        <v>7.41</v>
      </c>
      <c r="AZ14" s="35"/>
      <c r="BA14" s="39">
        <v>0</v>
      </c>
      <c r="BB14" s="39">
        <v>0</v>
      </c>
    </row>
    <row r="15" spans="1:54" s="46" customFormat="1" x14ac:dyDescent="0.35">
      <c r="A15" s="26"/>
      <c r="B15" s="27"/>
      <c r="C15" s="27"/>
      <c r="D15" s="27"/>
      <c r="E15" s="27" t="s">
        <v>54</v>
      </c>
      <c r="F15" s="27" t="s">
        <v>55</v>
      </c>
      <c r="G15" s="27" t="s">
        <v>56</v>
      </c>
      <c r="H15" s="28" t="s">
        <v>99</v>
      </c>
      <c r="I15" s="27" t="s">
        <v>100</v>
      </c>
      <c r="J15" s="27" t="s">
        <v>104</v>
      </c>
      <c r="K15" s="26" t="s">
        <v>76</v>
      </c>
      <c r="L15" s="29" t="s">
        <v>77</v>
      </c>
      <c r="M15" s="27" t="s">
        <v>105</v>
      </c>
      <c r="N15" s="27" t="s">
        <v>80</v>
      </c>
      <c r="O15" s="27"/>
      <c r="P15" s="30" t="s">
        <v>106</v>
      </c>
      <c r="Q15" s="30"/>
      <c r="R15" s="27"/>
      <c r="S15" s="27" t="s">
        <v>63</v>
      </c>
      <c r="T15" s="31"/>
      <c r="U15" s="32">
        <v>0</v>
      </c>
      <c r="V15" s="27" t="s">
        <v>64</v>
      </c>
      <c r="W15" s="33">
        <v>29.5</v>
      </c>
      <c r="X15" s="33">
        <v>24.5</v>
      </c>
      <c r="Y15" s="33">
        <v>40</v>
      </c>
      <c r="Z15" s="34">
        <v>7.6</v>
      </c>
      <c r="AA15" s="35">
        <v>4</v>
      </c>
      <c r="AB15" s="36">
        <v>1.0999999999999999E-2</v>
      </c>
      <c r="AC15" s="34">
        <v>65</v>
      </c>
      <c r="AD15" s="37">
        <v>23636</v>
      </c>
      <c r="AE15" s="38">
        <v>3500</v>
      </c>
      <c r="AF15" s="39">
        <v>0.15</v>
      </c>
      <c r="AG15" s="27" t="s">
        <v>65</v>
      </c>
      <c r="AH15" s="40">
        <v>0.314</v>
      </c>
      <c r="AI15" s="39">
        <v>1.38</v>
      </c>
      <c r="AJ15" s="39">
        <v>5.93</v>
      </c>
      <c r="AK15" s="41">
        <v>0</v>
      </c>
      <c r="AL15" s="39">
        <v>0</v>
      </c>
      <c r="AM15" s="41">
        <v>0</v>
      </c>
      <c r="AN15" s="39">
        <v>0</v>
      </c>
      <c r="AO15" s="41">
        <v>5.5E-2</v>
      </c>
      <c r="AP15" s="39">
        <v>0.41</v>
      </c>
      <c r="AQ15" s="41">
        <v>0</v>
      </c>
      <c r="AR15" s="39">
        <v>0</v>
      </c>
      <c r="AS15" s="42">
        <v>0</v>
      </c>
      <c r="AT15" s="41">
        <v>0</v>
      </c>
      <c r="AU15" s="39">
        <v>0</v>
      </c>
      <c r="AV15" s="39">
        <v>0.41</v>
      </c>
      <c r="AW15" s="43">
        <v>6.34</v>
      </c>
      <c r="AX15" s="44">
        <v>0.15579999999999999</v>
      </c>
      <c r="AY15" s="48">
        <v>7.95</v>
      </c>
      <c r="AZ15" s="35"/>
      <c r="BA15" s="39">
        <v>0</v>
      </c>
      <c r="BB15" s="39">
        <v>0</v>
      </c>
    </row>
    <row r="16" spans="1:54" s="46" customFormat="1" x14ac:dyDescent="0.35">
      <c r="A16" s="26"/>
      <c r="B16" s="27"/>
      <c r="C16" s="27"/>
      <c r="D16" s="27"/>
      <c r="E16" s="27" t="s">
        <v>54</v>
      </c>
      <c r="F16" s="27" t="s">
        <v>55</v>
      </c>
      <c r="G16" s="27" t="s">
        <v>56</v>
      </c>
      <c r="H16" s="28" t="s">
        <v>99</v>
      </c>
      <c r="I16" s="27" t="s">
        <v>100</v>
      </c>
      <c r="J16" s="27" t="s">
        <v>101</v>
      </c>
      <c r="K16" s="26" t="s">
        <v>76</v>
      </c>
      <c r="L16" s="29" t="s">
        <v>77</v>
      </c>
      <c r="M16" s="27" t="s">
        <v>102</v>
      </c>
      <c r="N16" s="27" t="s">
        <v>107</v>
      </c>
      <c r="O16" s="27"/>
      <c r="P16" s="30" t="s">
        <v>108</v>
      </c>
      <c r="Q16" s="30"/>
      <c r="R16" s="27"/>
      <c r="S16" s="27" t="s">
        <v>63</v>
      </c>
      <c r="T16" s="31"/>
      <c r="U16" s="32">
        <v>0</v>
      </c>
      <c r="V16" s="27" t="s">
        <v>64</v>
      </c>
      <c r="W16" s="33">
        <v>29.5</v>
      </c>
      <c r="X16" s="33">
        <v>24.5</v>
      </c>
      <c r="Y16" s="33">
        <v>36</v>
      </c>
      <c r="Z16" s="34">
        <v>6.5</v>
      </c>
      <c r="AA16" s="35">
        <v>4</v>
      </c>
      <c r="AB16" s="36">
        <v>0.01</v>
      </c>
      <c r="AC16" s="34">
        <v>65</v>
      </c>
      <c r="AD16" s="37">
        <v>26000</v>
      </c>
      <c r="AE16" s="38">
        <v>3500</v>
      </c>
      <c r="AF16" s="39">
        <v>0.13</v>
      </c>
      <c r="AG16" s="27" t="s">
        <v>65</v>
      </c>
      <c r="AH16" s="40">
        <v>0.314</v>
      </c>
      <c r="AI16" s="39">
        <v>1.07</v>
      </c>
      <c r="AJ16" s="39">
        <v>4.62</v>
      </c>
      <c r="AK16" s="41">
        <v>0</v>
      </c>
      <c r="AL16" s="39">
        <v>0</v>
      </c>
      <c r="AM16" s="41">
        <v>0</v>
      </c>
      <c r="AN16" s="39">
        <v>0</v>
      </c>
      <c r="AO16" s="41">
        <v>5.5E-2</v>
      </c>
      <c r="AP16" s="39">
        <v>0.38</v>
      </c>
      <c r="AQ16" s="41">
        <v>0</v>
      </c>
      <c r="AR16" s="39">
        <v>0</v>
      </c>
      <c r="AS16" s="42">
        <v>0</v>
      </c>
      <c r="AT16" s="41">
        <v>0</v>
      </c>
      <c r="AU16" s="39">
        <v>0</v>
      </c>
      <c r="AV16" s="39">
        <v>0.38</v>
      </c>
      <c r="AW16" s="43">
        <v>5</v>
      </c>
      <c r="AX16" s="44">
        <v>0.28470000000000001</v>
      </c>
      <c r="AY16" s="48">
        <v>7.41</v>
      </c>
      <c r="AZ16" s="35"/>
      <c r="BA16" s="39">
        <v>0</v>
      </c>
      <c r="BB16" s="39">
        <v>0</v>
      </c>
    </row>
    <row r="17" spans="1:54" s="46" customFormat="1" x14ac:dyDescent="0.35">
      <c r="A17" s="26"/>
      <c r="B17" s="27"/>
      <c r="C17" s="27"/>
      <c r="D17" s="27"/>
      <c r="E17" s="27" t="s">
        <v>54</v>
      </c>
      <c r="F17" s="27" t="s">
        <v>55</v>
      </c>
      <c r="G17" s="27" t="s">
        <v>56</v>
      </c>
      <c r="H17" s="28" t="s">
        <v>99</v>
      </c>
      <c r="I17" s="27" t="s">
        <v>100</v>
      </c>
      <c r="J17" s="27" t="s">
        <v>104</v>
      </c>
      <c r="K17" s="26" t="s">
        <v>76</v>
      </c>
      <c r="L17" s="29" t="s">
        <v>77</v>
      </c>
      <c r="M17" s="27" t="s">
        <v>105</v>
      </c>
      <c r="N17" s="27" t="s">
        <v>107</v>
      </c>
      <c r="O17" s="27"/>
      <c r="P17" s="30" t="s">
        <v>109</v>
      </c>
      <c r="Q17" s="30"/>
      <c r="R17" s="27"/>
      <c r="S17" s="27" t="s">
        <v>63</v>
      </c>
      <c r="T17" s="31"/>
      <c r="U17" s="32">
        <v>0</v>
      </c>
      <c r="V17" s="27" t="s">
        <v>64</v>
      </c>
      <c r="W17" s="33">
        <v>29.5</v>
      </c>
      <c r="X17" s="33">
        <v>24.5</v>
      </c>
      <c r="Y17" s="33">
        <v>40</v>
      </c>
      <c r="Z17" s="34">
        <v>7.6</v>
      </c>
      <c r="AA17" s="35">
        <v>4</v>
      </c>
      <c r="AB17" s="36">
        <v>1.0999999999999999E-2</v>
      </c>
      <c r="AC17" s="34">
        <v>65</v>
      </c>
      <c r="AD17" s="37">
        <v>23636</v>
      </c>
      <c r="AE17" s="38">
        <v>3500</v>
      </c>
      <c r="AF17" s="39">
        <v>0.15</v>
      </c>
      <c r="AG17" s="27" t="s">
        <v>65</v>
      </c>
      <c r="AH17" s="40">
        <v>0.314</v>
      </c>
      <c r="AI17" s="39">
        <v>1.38</v>
      </c>
      <c r="AJ17" s="39">
        <v>5.93</v>
      </c>
      <c r="AK17" s="41">
        <v>0</v>
      </c>
      <c r="AL17" s="39">
        <v>0</v>
      </c>
      <c r="AM17" s="41">
        <v>0</v>
      </c>
      <c r="AN17" s="39">
        <v>0</v>
      </c>
      <c r="AO17" s="41">
        <v>5.5E-2</v>
      </c>
      <c r="AP17" s="39">
        <v>0.41</v>
      </c>
      <c r="AQ17" s="41">
        <v>0</v>
      </c>
      <c r="AR17" s="39">
        <v>0</v>
      </c>
      <c r="AS17" s="42">
        <v>0</v>
      </c>
      <c r="AT17" s="41">
        <v>0</v>
      </c>
      <c r="AU17" s="39">
        <v>0</v>
      </c>
      <c r="AV17" s="39">
        <v>0.41</v>
      </c>
      <c r="AW17" s="43">
        <v>6.34</v>
      </c>
      <c r="AX17" s="44">
        <v>0.15579999999999999</v>
      </c>
      <c r="AY17" s="48">
        <v>7.95</v>
      </c>
      <c r="AZ17" s="35"/>
      <c r="BA17" s="39">
        <v>0</v>
      </c>
      <c r="BB17" s="39">
        <v>0</v>
      </c>
    </row>
    <row r="18" spans="1:54" s="46" customFormat="1" x14ac:dyDescent="0.35">
      <c r="A18" s="26"/>
      <c r="B18" s="27"/>
      <c r="C18" s="27"/>
      <c r="D18" s="27"/>
      <c r="E18" s="27" t="s">
        <v>54</v>
      </c>
      <c r="F18" s="27" t="s">
        <v>55</v>
      </c>
      <c r="G18" s="27" t="s">
        <v>56</v>
      </c>
      <c r="H18" s="28" t="s">
        <v>99</v>
      </c>
      <c r="I18" s="27" t="s">
        <v>100</v>
      </c>
      <c r="J18" s="27" t="s">
        <v>101</v>
      </c>
      <c r="K18" s="26" t="s">
        <v>76</v>
      </c>
      <c r="L18" s="29" t="s">
        <v>77</v>
      </c>
      <c r="M18" s="27" t="s">
        <v>102</v>
      </c>
      <c r="N18" s="27" t="s">
        <v>110</v>
      </c>
      <c r="O18" s="27"/>
      <c r="P18" s="30" t="s">
        <v>111</v>
      </c>
      <c r="Q18" s="30"/>
      <c r="R18" s="27"/>
      <c r="S18" s="27" t="s">
        <v>63</v>
      </c>
      <c r="T18" s="31"/>
      <c r="U18" s="32">
        <v>0</v>
      </c>
      <c r="V18" s="27" t="s">
        <v>64</v>
      </c>
      <c r="W18" s="33">
        <v>29.5</v>
      </c>
      <c r="X18" s="33">
        <v>24.5</v>
      </c>
      <c r="Y18" s="33">
        <v>36</v>
      </c>
      <c r="Z18" s="34">
        <v>6.5</v>
      </c>
      <c r="AA18" s="35">
        <v>4</v>
      </c>
      <c r="AB18" s="36">
        <v>0.01</v>
      </c>
      <c r="AC18" s="34">
        <v>65</v>
      </c>
      <c r="AD18" s="37">
        <v>26000</v>
      </c>
      <c r="AE18" s="38">
        <v>3500</v>
      </c>
      <c r="AF18" s="39">
        <v>0.13</v>
      </c>
      <c r="AG18" s="27" t="s">
        <v>65</v>
      </c>
      <c r="AH18" s="40">
        <v>0.314</v>
      </c>
      <c r="AI18" s="39">
        <v>1.07</v>
      </c>
      <c r="AJ18" s="39">
        <v>4.62</v>
      </c>
      <c r="AK18" s="41">
        <v>0</v>
      </c>
      <c r="AL18" s="39">
        <v>0</v>
      </c>
      <c r="AM18" s="41">
        <v>0</v>
      </c>
      <c r="AN18" s="39">
        <v>0</v>
      </c>
      <c r="AO18" s="41">
        <v>5.5E-2</v>
      </c>
      <c r="AP18" s="39">
        <v>0.38</v>
      </c>
      <c r="AQ18" s="41">
        <v>0</v>
      </c>
      <c r="AR18" s="39">
        <v>0</v>
      </c>
      <c r="AS18" s="42">
        <v>0</v>
      </c>
      <c r="AT18" s="41">
        <v>0</v>
      </c>
      <c r="AU18" s="39">
        <v>0</v>
      </c>
      <c r="AV18" s="39">
        <v>0.38</v>
      </c>
      <c r="AW18" s="43">
        <v>5</v>
      </c>
      <c r="AX18" s="44">
        <v>0.28470000000000001</v>
      </c>
      <c r="AY18" s="48">
        <v>7.41</v>
      </c>
      <c r="AZ18" s="35"/>
      <c r="BA18" s="39">
        <v>0</v>
      </c>
      <c r="BB18" s="39">
        <v>0</v>
      </c>
    </row>
    <row r="19" spans="1:54" s="46" customFormat="1" x14ac:dyDescent="0.35">
      <c r="A19" s="26"/>
      <c r="B19" s="27"/>
      <c r="C19" s="27"/>
      <c r="D19" s="27"/>
      <c r="E19" s="27" t="s">
        <v>54</v>
      </c>
      <c r="F19" s="27" t="s">
        <v>55</v>
      </c>
      <c r="G19" s="27" t="s">
        <v>56</v>
      </c>
      <c r="H19" s="28" t="s">
        <v>99</v>
      </c>
      <c r="I19" s="27" t="s">
        <v>100</v>
      </c>
      <c r="J19" s="27" t="s">
        <v>104</v>
      </c>
      <c r="K19" s="26" t="s">
        <v>76</v>
      </c>
      <c r="L19" s="29" t="s">
        <v>77</v>
      </c>
      <c r="M19" s="27" t="s">
        <v>105</v>
      </c>
      <c r="N19" s="27" t="s">
        <v>110</v>
      </c>
      <c r="O19" s="27"/>
      <c r="P19" s="30" t="s">
        <v>112</v>
      </c>
      <c r="Q19" s="30"/>
      <c r="R19" s="27"/>
      <c r="S19" s="27" t="s">
        <v>63</v>
      </c>
      <c r="T19" s="31"/>
      <c r="U19" s="32">
        <v>0</v>
      </c>
      <c r="V19" s="27" t="s">
        <v>64</v>
      </c>
      <c r="W19" s="33">
        <v>29.5</v>
      </c>
      <c r="X19" s="33">
        <v>24.5</v>
      </c>
      <c r="Y19" s="33">
        <v>40</v>
      </c>
      <c r="Z19" s="34">
        <v>7.6</v>
      </c>
      <c r="AA19" s="35">
        <v>4</v>
      </c>
      <c r="AB19" s="36">
        <v>1.0999999999999999E-2</v>
      </c>
      <c r="AC19" s="34">
        <v>65</v>
      </c>
      <c r="AD19" s="37">
        <v>23636</v>
      </c>
      <c r="AE19" s="38">
        <v>3500</v>
      </c>
      <c r="AF19" s="39">
        <v>0.15</v>
      </c>
      <c r="AG19" s="27" t="s">
        <v>65</v>
      </c>
      <c r="AH19" s="40">
        <v>0.314</v>
      </c>
      <c r="AI19" s="39">
        <v>1.38</v>
      </c>
      <c r="AJ19" s="39">
        <v>5.93</v>
      </c>
      <c r="AK19" s="41">
        <v>0</v>
      </c>
      <c r="AL19" s="39">
        <v>0</v>
      </c>
      <c r="AM19" s="41">
        <v>0</v>
      </c>
      <c r="AN19" s="39">
        <v>0</v>
      </c>
      <c r="AO19" s="41">
        <v>5.5E-2</v>
      </c>
      <c r="AP19" s="39">
        <v>0.41</v>
      </c>
      <c r="AQ19" s="41">
        <v>0</v>
      </c>
      <c r="AR19" s="39">
        <v>0</v>
      </c>
      <c r="AS19" s="42">
        <v>0</v>
      </c>
      <c r="AT19" s="41">
        <v>0</v>
      </c>
      <c r="AU19" s="39">
        <v>0</v>
      </c>
      <c r="AV19" s="39">
        <v>0.41</v>
      </c>
      <c r="AW19" s="43">
        <v>6.34</v>
      </c>
      <c r="AX19" s="44">
        <v>0.15579999999999999</v>
      </c>
      <c r="AY19" s="48">
        <v>7.95</v>
      </c>
      <c r="AZ19" s="35"/>
      <c r="BA19" s="39">
        <v>0</v>
      </c>
      <c r="BB19" s="39">
        <v>0</v>
      </c>
    </row>
    <row r="20" spans="1:54" s="46" customFormat="1" x14ac:dyDescent="0.35">
      <c r="A20" s="26"/>
      <c r="B20" s="27"/>
      <c r="C20" s="27"/>
      <c r="D20" s="27"/>
      <c r="E20" s="27" t="s">
        <v>54</v>
      </c>
      <c r="F20" s="27" t="s">
        <v>55</v>
      </c>
      <c r="G20" s="27" t="s">
        <v>56</v>
      </c>
      <c r="H20" s="28" t="s">
        <v>99</v>
      </c>
      <c r="I20" s="27" t="s">
        <v>100</v>
      </c>
      <c r="J20" s="27" t="s">
        <v>101</v>
      </c>
      <c r="K20" s="26" t="s">
        <v>76</v>
      </c>
      <c r="L20" s="29" t="s">
        <v>77</v>
      </c>
      <c r="M20" s="27" t="s">
        <v>102</v>
      </c>
      <c r="N20" s="27" t="s">
        <v>113</v>
      </c>
      <c r="O20" s="27"/>
      <c r="P20" s="30" t="s">
        <v>114</v>
      </c>
      <c r="Q20" s="30"/>
      <c r="R20" s="27"/>
      <c r="S20" s="27" t="s">
        <v>63</v>
      </c>
      <c r="T20" s="31"/>
      <c r="U20" s="32">
        <v>0</v>
      </c>
      <c r="V20" s="27" t="s">
        <v>64</v>
      </c>
      <c r="W20" s="33">
        <v>29.5</v>
      </c>
      <c r="X20" s="33">
        <v>24.5</v>
      </c>
      <c r="Y20" s="33">
        <v>36</v>
      </c>
      <c r="Z20" s="34">
        <v>6.5</v>
      </c>
      <c r="AA20" s="35">
        <v>4</v>
      </c>
      <c r="AB20" s="36">
        <v>0.01</v>
      </c>
      <c r="AC20" s="34">
        <v>65</v>
      </c>
      <c r="AD20" s="37">
        <v>26000</v>
      </c>
      <c r="AE20" s="38">
        <v>3500</v>
      </c>
      <c r="AF20" s="39">
        <v>0.13</v>
      </c>
      <c r="AG20" s="27" t="s">
        <v>65</v>
      </c>
      <c r="AH20" s="40">
        <v>0.314</v>
      </c>
      <c r="AI20" s="39">
        <v>1.07</v>
      </c>
      <c r="AJ20" s="39">
        <v>4.62</v>
      </c>
      <c r="AK20" s="41">
        <v>0</v>
      </c>
      <c r="AL20" s="39">
        <v>0</v>
      </c>
      <c r="AM20" s="41">
        <v>0</v>
      </c>
      <c r="AN20" s="39">
        <v>0</v>
      </c>
      <c r="AO20" s="41">
        <v>5.5E-2</v>
      </c>
      <c r="AP20" s="39">
        <v>0.38</v>
      </c>
      <c r="AQ20" s="41">
        <v>0</v>
      </c>
      <c r="AR20" s="39">
        <v>0</v>
      </c>
      <c r="AS20" s="42">
        <v>0</v>
      </c>
      <c r="AT20" s="41">
        <v>0</v>
      </c>
      <c r="AU20" s="39">
        <v>0</v>
      </c>
      <c r="AV20" s="39">
        <v>0.38</v>
      </c>
      <c r="AW20" s="43">
        <v>5</v>
      </c>
      <c r="AX20" s="44">
        <v>0.28470000000000001</v>
      </c>
      <c r="AY20" s="48">
        <v>7.41</v>
      </c>
      <c r="AZ20" s="35"/>
      <c r="BA20" s="39">
        <v>0</v>
      </c>
      <c r="BB20" s="39">
        <v>0</v>
      </c>
    </row>
    <row r="21" spans="1:54" s="46" customFormat="1" x14ac:dyDescent="0.35">
      <c r="A21" s="26"/>
      <c r="B21" s="27"/>
      <c r="C21" s="27"/>
      <c r="D21" s="27"/>
      <c r="E21" s="27" t="s">
        <v>54</v>
      </c>
      <c r="F21" s="27" t="s">
        <v>55</v>
      </c>
      <c r="G21" s="27" t="s">
        <v>56</v>
      </c>
      <c r="H21" s="28" t="s">
        <v>99</v>
      </c>
      <c r="I21" s="27" t="s">
        <v>100</v>
      </c>
      <c r="J21" s="27" t="s">
        <v>104</v>
      </c>
      <c r="K21" s="26" t="s">
        <v>76</v>
      </c>
      <c r="L21" s="29" t="s">
        <v>77</v>
      </c>
      <c r="M21" s="27" t="s">
        <v>105</v>
      </c>
      <c r="N21" s="27" t="s">
        <v>113</v>
      </c>
      <c r="O21" s="27"/>
      <c r="P21" s="30" t="s">
        <v>115</v>
      </c>
      <c r="Q21" s="30"/>
      <c r="R21" s="27"/>
      <c r="S21" s="27" t="s">
        <v>63</v>
      </c>
      <c r="T21" s="31"/>
      <c r="U21" s="32">
        <v>0</v>
      </c>
      <c r="V21" s="27" t="s">
        <v>64</v>
      </c>
      <c r="W21" s="33">
        <v>29.5</v>
      </c>
      <c r="X21" s="33">
        <v>24.5</v>
      </c>
      <c r="Y21" s="33">
        <v>40</v>
      </c>
      <c r="Z21" s="34">
        <v>7.6</v>
      </c>
      <c r="AA21" s="35">
        <v>4</v>
      </c>
      <c r="AB21" s="36">
        <v>1.0999999999999999E-2</v>
      </c>
      <c r="AC21" s="34">
        <v>65</v>
      </c>
      <c r="AD21" s="37">
        <v>23636</v>
      </c>
      <c r="AE21" s="38">
        <v>3500</v>
      </c>
      <c r="AF21" s="39">
        <v>0.15</v>
      </c>
      <c r="AG21" s="27" t="s">
        <v>65</v>
      </c>
      <c r="AH21" s="40">
        <v>0.314</v>
      </c>
      <c r="AI21" s="39">
        <v>1.38</v>
      </c>
      <c r="AJ21" s="39">
        <v>5.93</v>
      </c>
      <c r="AK21" s="41">
        <v>0</v>
      </c>
      <c r="AL21" s="39">
        <v>0</v>
      </c>
      <c r="AM21" s="41">
        <v>0</v>
      </c>
      <c r="AN21" s="39">
        <v>0</v>
      </c>
      <c r="AO21" s="41">
        <v>5.5E-2</v>
      </c>
      <c r="AP21" s="39">
        <v>0.41</v>
      </c>
      <c r="AQ21" s="41">
        <v>0</v>
      </c>
      <c r="AR21" s="39">
        <v>0</v>
      </c>
      <c r="AS21" s="42">
        <v>0</v>
      </c>
      <c r="AT21" s="41">
        <v>0</v>
      </c>
      <c r="AU21" s="39">
        <v>0</v>
      </c>
      <c r="AV21" s="39">
        <v>0.41</v>
      </c>
      <c r="AW21" s="43">
        <v>6.34</v>
      </c>
      <c r="AX21" s="44">
        <v>0.15579999999999999</v>
      </c>
      <c r="AY21" s="48">
        <v>7.95</v>
      </c>
      <c r="AZ21" s="35"/>
      <c r="BA21" s="39">
        <v>0</v>
      </c>
      <c r="BB21" s="39">
        <v>0</v>
      </c>
    </row>
    <row r="22" spans="1:54" s="46" customFormat="1" x14ac:dyDescent="0.35">
      <c r="A22" s="26"/>
      <c r="B22" s="27"/>
      <c r="C22" s="27"/>
      <c r="D22" s="27"/>
      <c r="E22" s="27" t="s">
        <v>54</v>
      </c>
      <c r="F22" s="27" t="s">
        <v>55</v>
      </c>
      <c r="G22" s="27" t="s">
        <v>56</v>
      </c>
      <c r="H22" s="28" t="s">
        <v>99</v>
      </c>
      <c r="I22" s="27" t="s">
        <v>100</v>
      </c>
      <c r="J22" s="27" t="s">
        <v>101</v>
      </c>
      <c r="K22" s="26" t="s">
        <v>76</v>
      </c>
      <c r="L22" s="29" t="s">
        <v>77</v>
      </c>
      <c r="M22" s="27" t="s">
        <v>102</v>
      </c>
      <c r="N22" s="27" t="s">
        <v>116</v>
      </c>
      <c r="O22" s="27"/>
      <c r="P22" s="30" t="s">
        <v>117</v>
      </c>
      <c r="Q22" s="30"/>
      <c r="R22" s="27"/>
      <c r="S22" s="27" t="s">
        <v>63</v>
      </c>
      <c r="T22" s="31"/>
      <c r="U22" s="32">
        <v>0</v>
      </c>
      <c r="V22" s="27" t="s">
        <v>64</v>
      </c>
      <c r="W22" s="33">
        <v>29.5</v>
      </c>
      <c r="X22" s="33">
        <v>24.5</v>
      </c>
      <c r="Y22" s="33">
        <v>36</v>
      </c>
      <c r="Z22" s="34">
        <v>6.5</v>
      </c>
      <c r="AA22" s="35">
        <v>4</v>
      </c>
      <c r="AB22" s="36">
        <v>0.01</v>
      </c>
      <c r="AC22" s="34">
        <v>65</v>
      </c>
      <c r="AD22" s="37">
        <v>26000</v>
      </c>
      <c r="AE22" s="38">
        <v>3500</v>
      </c>
      <c r="AF22" s="39">
        <v>0.13</v>
      </c>
      <c r="AG22" s="27" t="s">
        <v>65</v>
      </c>
      <c r="AH22" s="40">
        <v>0.314</v>
      </c>
      <c r="AI22" s="39">
        <v>1.07</v>
      </c>
      <c r="AJ22" s="39">
        <v>4.62</v>
      </c>
      <c r="AK22" s="41">
        <v>0</v>
      </c>
      <c r="AL22" s="39">
        <v>0</v>
      </c>
      <c r="AM22" s="41">
        <v>0</v>
      </c>
      <c r="AN22" s="39">
        <v>0</v>
      </c>
      <c r="AO22" s="41">
        <v>5.5E-2</v>
      </c>
      <c r="AP22" s="39">
        <v>0.38</v>
      </c>
      <c r="AQ22" s="41">
        <v>0</v>
      </c>
      <c r="AR22" s="39">
        <v>0</v>
      </c>
      <c r="AS22" s="42">
        <v>0</v>
      </c>
      <c r="AT22" s="41">
        <v>0</v>
      </c>
      <c r="AU22" s="39">
        <v>0</v>
      </c>
      <c r="AV22" s="39">
        <v>0.38</v>
      </c>
      <c r="AW22" s="43">
        <v>5</v>
      </c>
      <c r="AX22" s="44">
        <v>0.28470000000000001</v>
      </c>
      <c r="AY22" s="48">
        <v>7.41</v>
      </c>
      <c r="AZ22" s="35"/>
      <c r="BA22" s="39">
        <v>0</v>
      </c>
      <c r="BB22" s="39">
        <v>0</v>
      </c>
    </row>
    <row r="23" spans="1:54" s="46" customFormat="1" x14ac:dyDescent="0.35">
      <c r="A23" s="26"/>
      <c r="B23" s="27"/>
      <c r="C23" s="27"/>
      <c r="D23" s="27"/>
      <c r="E23" s="27" t="s">
        <v>54</v>
      </c>
      <c r="F23" s="27" t="s">
        <v>55</v>
      </c>
      <c r="G23" s="27" t="s">
        <v>56</v>
      </c>
      <c r="H23" s="28" t="s">
        <v>99</v>
      </c>
      <c r="I23" s="27" t="s">
        <v>100</v>
      </c>
      <c r="J23" s="27" t="s">
        <v>104</v>
      </c>
      <c r="K23" s="26" t="s">
        <v>76</v>
      </c>
      <c r="L23" s="29" t="s">
        <v>77</v>
      </c>
      <c r="M23" s="27" t="s">
        <v>105</v>
      </c>
      <c r="N23" s="27" t="s">
        <v>116</v>
      </c>
      <c r="O23" s="27"/>
      <c r="P23" s="30" t="s">
        <v>118</v>
      </c>
      <c r="Q23" s="30"/>
      <c r="R23" s="27"/>
      <c r="S23" s="27" t="s">
        <v>63</v>
      </c>
      <c r="T23" s="31"/>
      <c r="U23" s="32">
        <v>0</v>
      </c>
      <c r="V23" s="27" t="s">
        <v>64</v>
      </c>
      <c r="W23" s="33">
        <v>29.5</v>
      </c>
      <c r="X23" s="33">
        <v>24.5</v>
      </c>
      <c r="Y23" s="33">
        <v>40</v>
      </c>
      <c r="Z23" s="34">
        <v>7.6</v>
      </c>
      <c r="AA23" s="35">
        <v>4</v>
      </c>
      <c r="AB23" s="36">
        <v>1.0999999999999999E-2</v>
      </c>
      <c r="AC23" s="34">
        <v>65</v>
      </c>
      <c r="AD23" s="37">
        <v>23636</v>
      </c>
      <c r="AE23" s="38">
        <v>3500</v>
      </c>
      <c r="AF23" s="39">
        <v>0.15</v>
      </c>
      <c r="AG23" s="27" t="s">
        <v>65</v>
      </c>
      <c r="AH23" s="40">
        <v>0.314</v>
      </c>
      <c r="AI23" s="39">
        <v>1.38</v>
      </c>
      <c r="AJ23" s="39">
        <v>5.93</v>
      </c>
      <c r="AK23" s="41">
        <v>0</v>
      </c>
      <c r="AL23" s="39">
        <v>0</v>
      </c>
      <c r="AM23" s="41">
        <v>0</v>
      </c>
      <c r="AN23" s="39">
        <v>0</v>
      </c>
      <c r="AO23" s="41">
        <v>5.5E-2</v>
      </c>
      <c r="AP23" s="39">
        <v>0.41</v>
      </c>
      <c r="AQ23" s="41">
        <v>0</v>
      </c>
      <c r="AR23" s="39">
        <v>0</v>
      </c>
      <c r="AS23" s="42">
        <v>0</v>
      </c>
      <c r="AT23" s="41">
        <v>0</v>
      </c>
      <c r="AU23" s="39">
        <v>0</v>
      </c>
      <c r="AV23" s="39">
        <v>0.41</v>
      </c>
      <c r="AW23" s="43">
        <v>6.34</v>
      </c>
      <c r="AX23" s="44">
        <v>0.15579999999999999</v>
      </c>
      <c r="AY23" s="48">
        <v>7.95</v>
      </c>
      <c r="AZ23" s="35"/>
      <c r="BA23" s="39">
        <v>0</v>
      </c>
      <c r="BB23" s="39">
        <v>0</v>
      </c>
    </row>
  </sheetData>
  <sheetProtection insertRows="0" deleteRows="0" sort="0"/>
  <protectedRanges>
    <protectedRange sqref="M20 M22 A14:K145 M24:T145 W24:AY145 AB2:AD23 M3 E2:I2 A3:K3 K2 Q3:R4 S2:S4 U2:V3 A2 U14:V145 Q5:S23 A4:I13 O3:O23 V4:V13 K4:K13 AF2:AF23 AI2:AX23 M18 M14 M16" name="Range1"/>
    <protectedRange sqref="W2:Z3 W16:Z16 W18:Z18 W20:Z20 W22:Z22 W14:Z14" name="Range1_2"/>
    <protectedRange sqref="AE2:AE23" name="Range1_3"/>
    <protectedRange sqref="AG9:AH13 AG14:AH23 AG2:AH8" name="Range1_4"/>
    <protectedRange sqref="AZ3:AZ8 AZ9:AZ13 AZ14:AZ23" name="Range1_6"/>
    <protectedRange sqref="L2:L181" name="Range1_1"/>
    <protectedRange sqref="J2" name="Range1_5"/>
    <protectedRange sqref="J9:J13 J4:J8" name="Range1_7"/>
    <protectedRange sqref="M19 M21 M23 M9:M13 M15 M17 M4:M8" name="Range1_8"/>
    <protectedRange sqref="U9:U13 U4:U8" name="Range1_9"/>
    <protectedRange sqref="W8:Z8" name="Range1_11"/>
    <protectedRange sqref="W19:Z19 W21:Z21 W23:Z23 W9:Z13 W15:Z15 W17:Z17 W4:Z7" name="Range1_2_2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2026-01-08T04:09:36Z</dcterms:created>
  <dcterms:modified xsi:type="dcterms:W3CDTF">2026-01-08T04:11:05Z</dcterms:modified>
</cp:coreProperties>
</file>