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3" i="1" l="1"/>
  <c r="BG13" i="1"/>
  <c r="BA13" i="1"/>
  <c r="AX13" i="1"/>
  <c r="AU13" i="1"/>
  <c r="AR13" i="1"/>
  <c r="AP13" i="1"/>
  <c r="AN13" i="1"/>
  <c r="AL13" i="1"/>
  <c r="AH13" i="1"/>
  <c r="AC13" i="1"/>
  <c r="AD13" i="1" s="1"/>
  <c r="AF13" i="1" s="1"/>
  <c r="U13" i="1"/>
  <c r="AI13" i="1" s="1"/>
  <c r="T13" i="1"/>
  <c r="BJ12" i="1"/>
  <c r="BG12" i="1"/>
  <c r="BA12" i="1"/>
  <c r="AX12" i="1"/>
  <c r="AU12" i="1"/>
  <c r="AR12" i="1"/>
  <c r="AP12" i="1"/>
  <c r="AN12" i="1"/>
  <c r="AL12" i="1"/>
  <c r="AH12" i="1"/>
  <c r="AC12" i="1"/>
  <c r="AD12" i="1" s="1"/>
  <c r="AF12" i="1" s="1"/>
  <c r="U12" i="1"/>
  <c r="T12" i="1"/>
  <c r="BJ11" i="1"/>
  <c r="BG11" i="1"/>
  <c r="BA11" i="1"/>
  <c r="AX11" i="1"/>
  <c r="AU11" i="1"/>
  <c r="AR11" i="1"/>
  <c r="AP11" i="1"/>
  <c r="AN11" i="1"/>
  <c r="AL11" i="1"/>
  <c r="AH11" i="1"/>
  <c r="AC11" i="1"/>
  <c r="AD11" i="1" s="1"/>
  <c r="AF11" i="1" s="1"/>
  <c r="U11" i="1"/>
  <c r="T11" i="1"/>
  <c r="BJ10" i="1"/>
  <c r="BG10" i="1"/>
  <c r="BA10" i="1"/>
  <c r="AX10" i="1"/>
  <c r="AU10" i="1"/>
  <c r="AR10" i="1"/>
  <c r="AP10" i="1"/>
  <c r="AN10" i="1"/>
  <c r="AL10" i="1"/>
  <c r="AH10" i="1"/>
  <c r="AC10" i="1"/>
  <c r="AD10" i="1" s="1"/>
  <c r="AF10" i="1" s="1"/>
  <c r="U10" i="1"/>
  <c r="AI10" i="1" s="1"/>
  <c r="T10" i="1"/>
  <c r="BJ9" i="1"/>
  <c r="BG9" i="1"/>
  <c r="BA9" i="1"/>
  <c r="AX9" i="1"/>
  <c r="AU9" i="1"/>
  <c r="AR9" i="1"/>
  <c r="AP9" i="1"/>
  <c r="AN9" i="1"/>
  <c r="AL9" i="1"/>
  <c r="AH9" i="1"/>
  <c r="AC9" i="1"/>
  <c r="AD9" i="1" s="1"/>
  <c r="AF9" i="1" s="1"/>
  <c r="U9" i="1"/>
  <c r="T9" i="1"/>
  <c r="BJ8" i="1"/>
  <c r="BG8" i="1"/>
  <c r="BA8" i="1"/>
  <c r="AX8" i="1"/>
  <c r="AU8" i="1"/>
  <c r="AR8" i="1"/>
  <c r="AP8" i="1"/>
  <c r="AN8" i="1"/>
  <c r="AL8" i="1"/>
  <c r="AH8" i="1"/>
  <c r="AC8" i="1"/>
  <c r="AD8" i="1" s="1"/>
  <c r="AF8" i="1" s="1"/>
  <c r="U8" i="1"/>
  <c r="T8" i="1"/>
  <c r="BJ7" i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D6" i="1"/>
  <c r="AF6" i="1" s="1"/>
  <c r="AC6" i="1"/>
  <c r="U6" i="1"/>
  <c r="AI6" i="1" s="1"/>
  <c r="T6" i="1"/>
  <c r="BJ5" i="1"/>
  <c r="BG5" i="1"/>
  <c r="BA5" i="1"/>
  <c r="AX5" i="1"/>
  <c r="AU5" i="1"/>
  <c r="AR5" i="1"/>
  <c r="AP5" i="1"/>
  <c r="AN5" i="1"/>
  <c r="AL5" i="1"/>
  <c r="BB5" i="1" s="1"/>
  <c r="AH5" i="1"/>
  <c r="AC5" i="1"/>
  <c r="AD5" i="1" s="1"/>
  <c r="AF5" i="1" s="1"/>
  <c r="U5" i="1"/>
  <c r="AI5" i="1" s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U2" i="1"/>
  <c r="T2" i="1"/>
  <c r="AI2" i="1" l="1"/>
  <c r="AJ10" i="1"/>
  <c r="BB11" i="1"/>
  <c r="BB12" i="1"/>
  <c r="BB3" i="1"/>
  <c r="BB6" i="1"/>
  <c r="BB10" i="1"/>
  <c r="AJ2" i="1"/>
  <c r="BC2" i="1" s="1"/>
  <c r="BD2" i="1" s="1"/>
  <c r="AI9" i="1"/>
  <c r="BB9" i="1"/>
  <c r="BB4" i="1"/>
  <c r="AJ6" i="1"/>
  <c r="BC6" i="1" s="1"/>
  <c r="BD6" i="1" s="1"/>
  <c r="BB13" i="1"/>
  <c r="BB7" i="1"/>
  <c r="BI6" i="1"/>
  <c r="AI3" i="1"/>
  <c r="AJ3" i="1" s="1"/>
  <c r="BC3" i="1" s="1"/>
  <c r="AI7" i="1"/>
  <c r="AJ7" i="1" s="1"/>
  <c r="BC7" i="1" s="1"/>
  <c r="BB8" i="1"/>
  <c r="AI4" i="1"/>
  <c r="AJ4" i="1" s="1"/>
  <c r="AI8" i="1"/>
  <c r="AJ8" i="1" s="1"/>
  <c r="BC8" i="1" s="1"/>
  <c r="AI12" i="1"/>
  <c r="AJ12" i="1" s="1"/>
  <c r="BC12" i="1" s="1"/>
  <c r="AI11" i="1"/>
  <c r="AJ11" i="1" s="1"/>
  <c r="AJ5" i="1"/>
  <c r="BC5" i="1" s="1"/>
  <c r="AJ9" i="1"/>
  <c r="BC9" i="1" s="1"/>
  <c r="AJ13" i="1"/>
  <c r="BC10" i="1" l="1"/>
  <c r="BC4" i="1"/>
  <c r="BC11" i="1"/>
  <c r="BD11" i="1" s="1"/>
  <c r="BI2" i="1"/>
  <c r="BC13" i="1"/>
  <c r="BI13" i="1" s="1"/>
  <c r="BI4" i="1"/>
  <c r="BD4" i="1"/>
  <c r="BI12" i="1"/>
  <c r="BD12" i="1"/>
  <c r="BI7" i="1"/>
  <c r="BD7" i="1"/>
  <c r="BI11" i="1"/>
  <c r="BI8" i="1"/>
  <c r="BD8" i="1"/>
  <c r="BI3" i="1"/>
  <c r="BD3" i="1"/>
  <c r="BI9" i="1"/>
  <c r="BD9" i="1"/>
  <c r="BI5" i="1"/>
  <c r="BD5" i="1"/>
  <c r="BD13" i="1"/>
  <c r="BD10" i="1" l="1"/>
  <c r="BI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<sst xmlns="http://schemas.openxmlformats.org/spreadsheetml/2006/main" count="206" uniqueCount="99">
  <si>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</si>
  <si>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</si>
  <si>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</si>
  <si>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</si>
  <si>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</si>
  <si>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</si>
  <si>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</si>
  <si>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</si>
  <si>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</si>
  <si>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</si>
  <si>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</si>
  <si>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</si>
  <si>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</si>
  <si>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</si>
  <si>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</si>
  <si>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</si>
  <si>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</si>
  <si>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</si>
  <si>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</si>
  <si>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</si>
  <si>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</si>
  <si>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</si>
  <si>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</si>
  <si>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</si>
  <si>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</si>
  <si>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</si>
  <si>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</si>
  <si>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</si>
  <si>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</si>
  <si>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</si>
  <si>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</si>
  <si>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</si>
  <si>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</si>
  <si>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</si>
  <si>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</si>
  <si>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</si>
  <si>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</si>
  <si>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</si>
  <si>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</si>
  <si>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</si>
  <si>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</si>
  <si>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</si>
  <si>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</si>
  <si>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</si>
  <si>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</si>
  <si>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</si>
  <si>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</si>
  <si>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</si>
  <si>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</si>
  <si>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</si>
  <si>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</si>
  <si>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</si>
  <si>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</si>
  <si>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</si>
  <si>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</si>
  <si>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</si>
  <si>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</si>
  <si>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</si>
  <si>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</si>
  <si>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</si>
  <si>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</si>
  <si>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</si>
  <si>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</si>
  <si>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LEAVES</t>
  </si>
  <si>
    <t>100% Polyester Printed GS Plush Throw</t>
    <phoneticPr fontId="10" type="noConversion"/>
  </si>
  <si>
    <t>PNT Plush THW</t>
  </si>
  <si>
    <t>400gsm GS plush printed; on hanger</t>
  </si>
  <si>
    <t>100% polyester knitted plush printed</t>
    <phoneticPr fontId="10" type="noConversion"/>
  </si>
  <si>
    <t>60x70"</t>
  </si>
  <si>
    <t>multi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</si>
  <si>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-8810</t>
    </r>
    <r>
      <rPr>
        <sz val="11"/>
        <color theme="1"/>
        <rFont val="宋体"/>
        <family val="2"/>
        <charset val="134"/>
        <scheme val="minor"/>
      </rPr>
      <t/>
    </r>
  </si>
  <si>
    <t>Piece</t>
  </si>
  <si>
    <t>Partially Compressed</t>
  </si>
  <si>
    <t>6301.40.0020</t>
  </si>
  <si>
    <t>PUMPKINS &amp; BOOKS</t>
  </si>
  <si>
    <t>100% polyester knitted plush printed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</si>
  <si>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-8811</t>
    </r>
    <r>
      <rPr>
        <sz val="11"/>
        <color theme="1"/>
        <rFont val="宋体"/>
        <family val="2"/>
        <charset val="134"/>
        <scheme val="minor"/>
      </rPr>
      <t/>
    </r>
  </si>
  <si>
    <t>PUMPKINS &amp; MUGS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</si>
  <si>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-8812</t>
    </r>
    <r>
      <rPr>
        <sz val="11"/>
        <color theme="1"/>
        <rFont val="宋体"/>
        <family val="2"/>
        <charset val="134"/>
        <scheme val="minor"/>
      </rPr>
      <t/>
    </r>
  </si>
  <si>
    <t>FALL DOG FACES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</si>
  <si>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-8813</t>
    </r>
    <r>
      <rPr>
        <sz val="11"/>
        <color theme="1"/>
        <rFont val="宋体"/>
        <family val="2"/>
        <charset val="134"/>
        <scheme val="minor"/>
      </rPr>
      <t/>
    </r>
  </si>
  <si>
    <t>BOOKSHELF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</si>
  <si>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-8814</t>
    </r>
    <r>
      <rPr>
        <sz val="11"/>
        <color theme="1"/>
        <rFont val="宋体"/>
        <family val="2"/>
        <charset val="134"/>
        <scheme val="minor"/>
      </rPr>
      <t/>
    </r>
  </si>
  <si>
    <t>GEESE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</si>
  <si>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-8815</t>
    </r>
    <r>
      <rPr>
        <sz val="11"/>
        <color theme="1"/>
        <rFont val="宋体"/>
        <family val="2"/>
        <charset val="134"/>
        <scheme val="minor"/>
      </rPr>
      <t/>
    </r>
  </si>
  <si>
    <t>PIES WITH FACES</t>
  </si>
  <si>
    <t>100% Polyester Printed GS Plush Throw</t>
    <phoneticPr fontId="10" type="noConversion"/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</si>
  <si>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-8816</t>
    </r>
    <r>
      <rPr>
        <sz val="11"/>
        <color theme="1"/>
        <rFont val="宋体"/>
        <family val="2"/>
        <charset val="134"/>
        <scheme val="minor"/>
      </rPr>
      <t/>
    </r>
  </si>
  <si>
    <t>FOOTBALL WITH LEAVES</t>
  </si>
  <si>
    <t>100% Polyester Printed GS Plush Throw</t>
    <phoneticPr fontId="10" type="noConversion"/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</si>
  <si>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-8817</t>
    </r>
    <r>
      <rPr>
        <sz val="11"/>
        <color theme="1"/>
        <rFont val="宋体"/>
        <family val="2"/>
        <charset val="134"/>
        <scheme val="minor"/>
      </rPr>
      <t/>
    </r>
  </si>
  <si>
    <t>FALL FOLIAGE CATS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</si>
  <si>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-8818</t>
    </r>
    <r>
      <rPr>
        <sz val="11"/>
        <color theme="1"/>
        <rFont val="宋体"/>
        <family val="2"/>
        <charset val="134"/>
        <scheme val="minor"/>
      </rPr>
      <t/>
    </r>
  </si>
  <si>
    <t>MAPLE LEAVES BROWN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</si>
  <si>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-8819</t>
    </r>
    <r>
      <rPr>
        <sz val="11"/>
        <color theme="1"/>
        <rFont val="宋体"/>
        <family val="2"/>
        <charset val="134"/>
        <scheme val="minor"/>
      </rPr>
      <t/>
    </r>
  </si>
  <si>
    <t>WINONA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</si>
  <si>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-8820</t>
    </r>
    <r>
      <rPr>
        <sz val="11"/>
        <color theme="1"/>
        <rFont val="宋体"/>
        <family val="2"/>
        <charset val="134"/>
        <scheme val="minor"/>
      </rPr>
      <t/>
    </r>
  </si>
  <si>
    <t>AUSTIN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</si>
  <si>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-8821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</si>
</sst>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33CC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sz val="11"/>
      <color theme="1"/>
      <name val="宋体"/>
      <family val="2"/>
      <scheme val="minor"/>
    </font>
    <font>
      <sz val="11"/>
      <color rgb="FF0033CC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2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0" fontId="5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3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2" fillId="0" borderId="2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0" fontId="13" fillId="0" borderId="1" xfId="6" applyFont="1" applyBorder="1" applyAlignment="1">
      <alignment horizontal="left" wrapText="1"/>
    </xf>
  </cellXfs>
  <cellStyles count="7">
    <cellStyle name="Currency 2" xfId="4"/>
    <cellStyle name="Normal 2" xfId="1"/>
    <cellStyle name="Normal 2 18 2" xfId="2"/>
    <cellStyle name="Normal 4" xfId="6"/>
    <cellStyle name="Percent 2" xfId="5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HARVEST26%20PNT%20400THW%20POE%20commit%201.13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400GS 8.22.2025"/>
      <sheetName val="BUY PLAN"/>
      <sheetName val="CADS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3"/>
  <sheetViews>
    <sheetView tabSelected="1" workbookViewId="0">
      <selection activeCell="K4" sqref="K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1.5703125" style="2" customWidth="1"/>
    <col min="8" max="9" width="7.42578125" style="2" customWidth="1"/>
    <col min="10" max="10" width="11.140625" style="2" customWidth="1"/>
    <col min="11" max="11" width="10.140625" style="3" customWidth="1"/>
    <col min="12" max="12" width="7" style="2" customWidth="1"/>
    <col min="13" max="14" width="6.140625" style="2" customWidth="1"/>
    <col min="15" max="15" width="11.85546875" style="2" customWidth="1"/>
    <col min="16" max="16" width="14.570312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1.710937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6.5" customHeight="1" x14ac:dyDescent="0.25">
      <c r="A2" s="40">
        <v>1</v>
      </c>
      <c r="B2" s="41"/>
      <c r="C2" s="41"/>
      <c r="D2" s="41"/>
      <c r="E2" s="41"/>
      <c r="F2" s="41" t="s">
        <v>62</v>
      </c>
      <c r="G2" s="42" t="s">
        <v>63</v>
      </c>
      <c r="H2" s="43" t="s">
        <v>64</v>
      </c>
      <c r="I2" s="43" t="s">
        <v>65</v>
      </c>
      <c r="J2" s="43" t="s">
        <v>66</v>
      </c>
      <c r="K2" s="43" t="s">
        <v>67</v>
      </c>
      <c r="L2" s="43" t="s">
        <v>68</v>
      </c>
      <c r="M2" s="43" t="s">
        <v>69</v>
      </c>
      <c r="N2" s="41"/>
      <c r="O2" s="44" t="s">
        <v>70</v>
      </c>
      <c r="P2" s="45"/>
      <c r="Q2" s="41" t="s">
        <v>71</v>
      </c>
      <c r="R2" s="46"/>
      <c r="S2" s="47">
        <v>7.95</v>
      </c>
      <c r="T2" s="48">
        <f>IF(ISERROR(R2/S2),"",R2/S2)</f>
        <v>0</v>
      </c>
      <c r="U2" s="49">
        <f>'[1]HZ 400GS 8.22.2025'!B70</f>
        <v>3.99</v>
      </c>
      <c r="V2" s="50">
        <v>3.85</v>
      </c>
      <c r="W2" s="41" t="s">
        <v>72</v>
      </c>
      <c r="X2" s="51">
        <v>43</v>
      </c>
      <c r="Y2" s="51">
        <v>38</v>
      </c>
      <c r="Z2" s="51">
        <v>66</v>
      </c>
      <c r="AA2" s="47">
        <v>4</v>
      </c>
      <c r="AB2" s="52">
        <v>12</v>
      </c>
      <c r="AC2" s="53">
        <f>IF(X2="","",X2*Y2*Z2/1000000)</f>
        <v>0.107844</v>
      </c>
      <c r="AD2" s="54">
        <f>IF(AB2="","",65/AC2*AB2)</f>
        <v>7232.6694113719823</v>
      </c>
      <c r="AE2" s="41">
        <v>2250</v>
      </c>
      <c r="AF2" s="55">
        <f>IF(ISERROR(AE2/AD2),"",AE2/AD2)</f>
        <v>0.31108846153846154</v>
      </c>
      <c r="AG2" s="41" t="s">
        <v>73</v>
      </c>
      <c r="AH2" s="56">
        <f>8.5%+20%</f>
        <v>0.28500000000000003</v>
      </c>
      <c r="AI2" s="55">
        <f>IF(ISERROR(U2*AH2),"",U2*AH2)</f>
        <v>1.1371500000000001</v>
      </c>
      <c r="AJ2" s="55">
        <f t="shared" ref="AJ2:AJ13" si="0">IF(ISERROR(U2+AF2+AI2),"",U2+AF2+AI2)</f>
        <v>5.4382384615384618</v>
      </c>
      <c r="AK2" s="57">
        <v>0.01</v>
      </c>
      <c r="AL2" s="55">
        <f t="shared" ref="AL2:AL13" si="1">IF(ISERROR(BE2*AK2),"",BE2*AK2)</f>
        <v>6.1900000000000004E-2</v>
      </c>
      <c r="AM2" s="57">
        <v>0</v>
      </c>
      <c r="AN2" s="55">
        <f t="shared" ref="AN2:AN13" si="2">IF(ISERROR(BE2*AM2),"",BE2*AM2)</f>
        <v>0</v>
      </c>
      <c r="AO2" s="57">
        <v>0</v>
      </c>
      <c r="AP2" s="55">
        <f t="shared" ref="AP2:AP13" si="3">IF(ISERROR(BE2*AO2),"",BE2*AO2)</f>
        <v>0</v>
      </c>
      <c r="AQ2" s="57">
        <v>0</v>
      </c>
      <c r="AR2" s="55">
        <f>IF(ISERROR(BE2*AQ2),"",BE2*AQ2)</f>
        <v>0</v>
      </c>
      <c r="AS2" s="41">
        <v>0</v>
      </c>
      <c r="AT2" s="57">
        <v>0</v>
      </c>
      <c r="AU2" s="55">
        <f t="shared" ref="AU2:AU13" si="4">IF(ISERROR(BE2*AT2),"",BE2*AT2)</f>
        <v>0</v>
      </c>
      <c r="AV2" s="55">
        <v>0</v>
      </c>
      <c r="AW2" s="57">
        <v>0</v>
      </c>
      <c r="AX2" s="55">
        <f>IF(ISERROR(BE2*AW2),"",BE2*AW2)</f>
        <v>0</v>
      </c>
      <c r="AY2" s="55">
        <v>0</v>
      </c>
      <c r="AZ2" s="57">
        <v>0</v>
      </c>
      <c r="BA2" s="55">
        <f>IF(ISERROR(BE2*AZ2),"",BE2*AZ2)</f>
        <v>0</v>
      </c>
      <c r="BB2" s="55">
        <f t="shared" ref="BB2:BB13" si="5">IF(ISERROR(AL2+AN2+AP2+AU2),"",AL2+AN2+AP2+AU2)</f>
        <v>6.1900000000000004E-2</v>
      </c>
      <c r="BC2" s="55">
        <f t="shared" ref="BC2:BC13" si="6">IF(ISERROR(AJ2+BB2),"",AJ2+BB2)</f>
        <v>5.5001384615384614</v>
      </c>
      <c r="BD2" s="58">
        <f t="shared" ref="BD2:BD13" si="7">IF(ISERROR((BE2-BC2)/BE2),"",(BE2-BC2)/BE2)</f>
        <v>0.11144774450105636</v>
      </c>
      <c r="BE2" s="12">
        <v>6.19</v>
      </c>
      <c r="BF2" s="12">
        <v>12.99</v>
      </c>
      <c r="BG2" s="58">
        <f>IF(ISERROR((BF2-BE2)/BF2),"",(BF2-BE2)/BF2)</f>
        <v>0.52347959969207081</v>
      </c>
      <c r="BH2" s="11">
        <v>1872</v>
      </c>
      <c r="BI2" s="55">
        <f>IF(ISERROR(BC2*BH2),"",BC2*BH2)</f>
        <v>10296.2592</v>
      </c>
      <c r="BJ2" s="55">
        <f>IF(ISERROR(BE2*BH2),"",BE2*BH2)</f>
        <v>11587.68</v>
      </c>
    </row>
    <row r="3" spans="1:62" ht="105" x14ac:dyDescent="0.25">
      <c r="A3" s="40">
        <v>2</v>
      </c>
      <c r="B3" s="41"/>
      <c r="C3" s="41"/>
      <c r="D3" s="41"/>
      <c r="E3" s="41"/>
      <c r="F3" s="41" t="s">
        <v>62</v>
      </c>
      <c r="G3" s="42" t="s">
        <v>74</v>
      </c>
      <c r="H3" s="43" t="s">
        <v>64</v>
      </c>
      <c r="I3" s="43" t="s">
        <v>65</v>
      </c>
      <c r="J3" s="43" t="s">
        <v>66</v>
      </c>
      <c r="K3" s="43" t="s">
        <v>75</v>
      </c>
      <c r="L3" s="43" t="s">
        <v>68</v>
      </c>
      <c r="M3" s="43" t="s">
        <v>69</v>
      </c>
      <c r="N3" s="41"/>
      <c r="O3" s="44" t="s">
        <v>76</v>
      </c>
      <c r="P3" s="45"/>
      <c r="Q3" s="41" t="s">
        <v>71</v>
      </c>
      <c r="R3" s="46"/>
      <c r="S3" s="47">
        <v>7.95</v>
      </c>
      <c r="T3" s="48">
        <f t="shared" ref="T3:T13" si="8">IF(ISERROR(R3/S3),"",R3/S3)</f>
        <v>0</v>
      </c>
      <c r="U3" s="59">
        <f>'[1]HZ 400GS 8.22.2025'!B70</f>
        <v>3.99</v>
      </c>
      <c r="V3" s="50">
        <v>3.85</v>
      </c>
      <c r="W3" s="41" t="s">
        <v>72</v>
      </c>
      <c r="X3" s="51">
        <v>43</v>
      </c>
      <c r="Y3" s="51">
        <v>38</v>
      </c>
      <c r="Z3" s="51">
        <v>66</v>
      </c>
      <c r="AA3" s="47">
        <v>4</v>
      </c>
      <c r="AB3" s="11">
        <v>12</v>
      </c>
      <c r="AC3" s="53">
        <f t="shared" ref="AC3:AC13" si="9">IF(X3="","",X3*Y3*Z3/1000000)</f>
        <v>0.107844</v>
      </c>
      <c r="AD3" s="54">
        <f t="shared" ref="AD3:AD13" si="10">IF(AB3="","",65/AC3*AB3)</f>
        <v>7232.6694113719823</v>
      </c>
      <c r="AE3" s="41">
        <v>2250</v>
      </c>
      <c r="AF3" s="55">
        <f t="shared" ref="AF3:AF13" si="11">IF(ISERROR(AE3/AD3),"",AE3/AD3)</f>
        <v>0.31108846153846154</v>
      </c>
      <c r="AG3" s="41" t="s">
        <v>73</v>
      </c>
      <c r="AH3" s="56">
        <f t="shared" ref="AH3:AH13" si="12">8.5%+20%</f>
        <v>0.28500000000000003</v>
      </c>
      <c r="AI3" s="55">
        <f>IF(ISERROR(U3*AH3),"",U3*AH3)</f>
        <v>1.1371500000000001</v>
      </c>
      <c r="AJ3" s="55">
        <f t="shared" si="0"/>
        <v>5.4382384615384618</v>
      </c>
      <c r="AK3" s="57">
        <v>0.01</v>
      </c>
      <c r="AL3" s="55">
        <f t="shared" si="1"/>
        <v>6.1900000000000004E-2</v>
      </c>
      <c r="AM3" s="57">
        <v>0</v>
      </c>
      <c r="AN3" s="55">
        <f t="shared" si="2"/>
        <v>0</v>
      </c>
      <c r="AO3" s="57">
        <v>0</v>
      </c>
      <c r="AP3" s="55">
        <f t="shared" si="3"/>
        <v>0</v>
      </c>
      <c r="AQ3" s="57">
        <v>0</v>
      </c>
      <c r="AR3" s="55">
        <f t="shared" ref="AR3:AR13" si="13">IF(ISERROR(BE3*AQ3),"",BE3*AQ3)</f>
        <v>0</v>
      </c>
      <c r="AS3" s="41">
        <v>0</v>
      </c>
      <c r="AT3" s="57">
        <v>0</v>
      </c>
      <c r="AU3" s="55">
        <f t="shared" si="4"/>
        <v>0</v>
      </c>
      <c r="AV3" s="55">
        <v>0</v>
      </c>
      <c r="AW3" s="57">
        <v>0</v>
      </c>
      <c r="AX3" s="55">
        <f t="shared" ref="AX3:AX13" si="14">IF(ISERROR(BE3*AW3),"",BE3*AW3)</f>
        <v>0</v>
      </c>
      <c r="AY3" s="55">
        <v>0</v>
      </c>
      <c r="AZ3" s="57">
        <v>0</v>
      </c>
      <c r="BA3" s="55">
        <f t="shared" ref="BA3:BA13" si="15">IF(ISERROR(BE3*AZ3),"",BE3*AZ3)</f>
        <v>0</v>
      </c>
      <c r="BB3" s="55">
        <f t="shared" si="5"/>
        <v>6.1900000000000004E-2</v>
      </c>
      <c r="BC3" s="55">
        <f t="shared" si="6"/>
        <v>5.5001384615384614</v>
      </c>
      <c r="BD3" s="58">
        <f t="shared" si="7"/>
        <v>0.11144774450105636</v>
      </c>
      <c r="BE3" s="12">
        <v>6.19</v>
      </c>
      <c r="BF3" s="12">
        <v>12.99</v>
      </c>
      <c r="BG3" s="58">
        <f t="shared" ref="BG3:BG13" si="16">IF(ISERROR((BF3-BE3)/BF3),"",(BF3-BE3)/BF3)</f>
        <v>0.52347959969207081</v>
      </c>
      <c r="BH3" s="11">
        <v>1872</v>
      </c>
      <c r="BI3" s="55">
        <f t="shared" ref="BI3:BI13" si="17">IF(ISERROR(BC3*BH3),"",BC3*BH3)</f>
        <v>10296.2592</v>
      </c>
      <c r="BJ3" s="55">
        <f t="shared" ref="BJ3:BJ13" si="18">IF(ISERROR(BE3*BH3),"",BE3*BH3)</f>
        <v>11587.68</v>
      </c>
    </row>
    <row r="4" spans="1:62" ht="105" x14ac:dyDescent="0.25">
      <c r="A4" s="40">
        <v>3</v>
      </c>
      <c r="B4" s="41"/>
      <c r="C4" s="41"/>
      <c r="D4" s="41"/>
      <c r="E4" s="41"/>
      <c r="F4" s="41" t="s">
        <v>62</v>
      </c>
      <c r="G4" s="42" t="s">
        <v>77</v>
      </c>
      <c r="H4" s="43" t="s">
        <v>64</v>
      </c>
      <c r="I4" s="43" t="s">
        <v>65</v>
      </c>
      <c r="J4" s="43" t="s">
        <v>66</v>
      </c>
      <c r="K4" s="43" t="s">
        <v>75</v>
      </c>
      <c r="L4" s="43" t="s">
        <v>68</v>
      </c>
      <c r="M4" s="43" t="s">
        <v>69</v>
      </c>
      <c r="N4" s="41"/>
      <c r="O4" s="44" t="s">
        <v>78</v>
      </c>
      <c r="P4" s="45"/>
      <c r="Q4" s="41" t="s">
        <v>71</v>
      </c>
      <c r="R4" s="46"/>
      <c r="S4" s="47">
        <v>7.95</v>
      </c>
      <c r="T4" s="48">
        <f t="shared" si="8"/>
        <v>0</v>
      </c>
      <c r="U4" s="59">
        <f>'[1]HZ 400GS 8.22.2025'!B70</f>
        <v>3.99</v>
      </c>
      <c r="V4" s="50">
        <v>3.85</v>
      </c>
      <c r="W4" s="41" t="s">
        <v>72</v>
      </c>
      <c r="X4" s="51">
        <v>43</v>
      </c>
      <c r="Y4" s="51">
        <v>38</v>
      </c>
      <c r="Z4" s="51">
        <v>66</v>
      </c>
      <c r="AA4" s="47">
        <v>4</v>
      </c>
      <c r="AB4" s="52">
        <v>12</v>
      </c>
      <c r="AC4" s="53">
        <f t="shared" si="9"/>
        <v>0.107844</v>
      </c>
      <c r="AD4" s="54">
        <f t="shared" si="10"/>
        <v>7232.6694113719823</v>
      </c>
      <c r="AE4" s="41">
        <v>2250</v>
      </c>
      <c r="AF4" s="55">
        <f t="shared" si="11"/>
        <v>0.31108846153846154</v>
      </c>
      <c r="AG4" s="41" t="s">
        <v>73</v>
      </c>
      <c r="AH4" s="56">
        <f t="shared" si="12"/>
        <v>0.28500000000000003</v>
      </c>
      <c r="AI4" s="55">
        <f t="shared" ref="AI4:AI13" si="19">IF(ISERROR(U4*AH4),"",U4*AH4)</f>
        <v>1.1371500000000001</v>
      </c>
      <c r="AJ4" s="55">
        <f t="shared" si="0"/>
        <v>5.4382384615384618</v>
      </c>
      <c r="AK4" s="57">
        <v>0.01</v>
      </c>
      <c r="AL4" s="55">
        <f t="shared" si="1"/>
        <v>6.1900000000000004E-2</v>
      </c>
      <c r="AM4" s="57">
        <v>0</v>
      </c>
      <c r="AN4" s="55">
        <f t="shared" si="2"/>
        <v>0</v>
      </c>
      <c r="AO4" s="57">
        <v>0</v>
      </c>
      <c r="AP4" s="55">
        <f t="shared" si="3"/>
        <v>0</v>
      </c>
      <c r="AQ4" s="57">
        <v>0</v>
      </c>
      <c r="AR4" s="55">
        <f t="shared" si="13"/>
        <v>0</v>
      </c>
      <c r="AS4" s="41">
        <v>0</v>
      </c>
      <c r="AT4" s="57">
        <v>0</v>
      </c>
      <c r="AU4" s="55">
        <f t="shared" si="4"/>
        <v>0</v>
      </c>
      <c r="AV4" s="55">
        <v>0</v>
      </c>
      <c r="AW4" s="57">
        <v>0</v>
      </c>
      <c r="AX4" s="55">
        <f t="shared" si="14"/>
        <v>0</v>
      </c>
      <c r="AY4" s="55">
        <v>0</v>
      </c>
      <c r="AZ4" s="57">
        <v>0</v>
      </c>
      <c r="BA4" s="55">
        <f t="shared" si="15"/>
        <v>0</v>
      </c>
      <c r="BB4" s="55">
        <f t="shared" si="5"/>
        <v>6.1900000000000004E-2</v>
      </c>
      <c r="BC4" s="55">
        <f t="shared" si="6"/>
        <v>5.5001384615384614</v>
      </c>
      <c r="BD4" s="58">
        <f t="shared" si="7"/>
        <v>0.11144774450105636</v>
      </c>
      <c r="BE4" s="12">
        <v>6.19</v>
      </c>
      <c r="BF4" s="12">
        <v>12.99</v>
      </c>
      <c r="BG4" s="58">
        <f t="shared" si="16"/>
        <v>0.52347959969207081</v>
      </c>
      <c r="BH4" s="11">
        <v>1872</v>
      </c>
      <c r="BI4" s="55">
        <f t="shared" si="17"/>
        <v>10296.2592</v>
      </c>
      <c r="BJ4" s="55">
        <f t="shared" si="18"/>
        <v>11587.68</v>
      </c>
    </row>
    <row r="5" spans="1:62" ht="105" x14ac:dyDescent="0.25">
      <c r="A5" s="40">
        <v>4</v>
      </c>
      <c r="B5" s="41"/>
      <c r="C5" s="41"/>
      <c r="D5" s="41"/>
      <c r="E5" s="41"/>
      <c r="F5" s="41" t="s">
        <v>62</v>
      </c>
      <c r="G5" s="60" t="s">
        <v>79</v>
      </c>
      <c r="H5" s="43" t="s">
        <v>64</v>
      </c>
      <c r="I5" s="43" t="s">
        <v>65</v>
      </c>
      <c r="J5" s="43" t="s">
        <v>66</v>
      </c>
      <c r="K5" s="43" t="s">
        <v>75</v>
      </c>
      <c r="L5" s="43" t="s">
        <v>68</v>
      </c>
      <c r="M5" s="43" t="s">
        <v>69</v>
      </c>
      <c r="N5" s="41"/>
      <c r="O5" s="44" t="s">
        <v>80</v>
      </c>
      <c r="P5" s="45"/>
      <c r="Q5" s="41" t="s">
        <v>71</v>
      </c>
      <c r="R5" s="46"/>
      <c r="S5" s="47">
        <v>7.95</v>
      </c>
      <c r="T5" s="48">
        <f t="shared" si="8"/>
        <v>0</v>
      </c>
      <c r="U5" s="59">
        <f>'[1]HZ 400GS 8.22.2025'!B70</f>
        <v>3.99</v>
      </c>
      <c r="V5" s="50">
        <v>3.85</v>
      </c>
      <c r="W5" s="41" t="s">
        <v>72</v>
      </c>
      <c r="X5" s="51">
        <v>43</v>
      </c>
      <c r="Y5" s="51">
        <v>38</v>
      </c>
      <c r="Z5" s="51">
        <v>66</v>
      </c>
      <c r="AA5" s="47">
        <v>4</v>
      </c>
      <c r="AB5" s="11">
        <v>12</v>
      </c>
      <c r="AC5" s="53">
        <f t="shared" si="9"/>
        <v>0.107844</v>
      </c>
      <c r="AD5" s="54">
        <f t="shared" si="10"/>
        <v>7232.6694113719823</v>
      </c>
      <c r="AE5" s="41">
        <v>2250</v>
      </c>
      <c r="AF5" s="55">
        <f t="shared" si="11"/>
        <v>0.31108846153846154</v>
      </c>
      <c r="AG5" s="41" t="s">
        <v>73</v>
      </c>
      <c r="AH5" s="56">
        <f t="shared" si="12"/>
        <v>0.28500000000000003</v>
      </c>
      <c r="AI5" s="55">
        <f t="shared" si="19"/>
        <v>1.1371500000000001</v>
      </c>
      <c r="AJ5" s="55">
        <f t="shared" si="0"/>
        <v>5.4382384615384618</v>
      </c>
      <c r="AK5" s="57">
        <v>0.01</v>
      </c>
      <c r="AL5" s="55">
        <f t="shared" si="1"/>
        <v>6.1900000000000004E-2</v>
      </c>
      <c r="AM5" s="57">
        <v>0</v>
      </c>
      <c r="AN5" s="55">
        <f t="shared" si="2"/>
        <v>0</v>
      </c>
      <c r="AO5" s="57">
        <v>0</v>
      </c>
      <c r="AP5" s="55">
        <f t="shared" si="3"/>
        <v>0</v>
      </c>
      <c r="AQ5" s="57">
        <v>0</v>
      </c>
      <c r="AR5" s="55">
        <f t="shared" si="13"/>
        <v>0</v>
      </c>
      <c r="AS5" s="41">
        <v>0</v>
      </c>
      <c r="AT5" s="57">
        <v>0</v>
      </c>
      <c r="AU5" s="55">
        <f t="shared" si="4"/>
        <v>0</v>
      </c>
      <c r="AV5" s="55">
        <v>0</v>
      </c>
      <c r="AW5" s="57">
        <v>0</v>
      </c>
      <c r="AX5" s="55">
        <f t="shared" si="14"/>
        <v>0</v>
      </c>
      <c r="AY5" s="55">
        <v>0</v>
      </c>
      <c r="AZ5" s="57">
        <v>0</v>
      </c>
      <c r="BA5" s="55">
        <f t="shared" si="15"/>
        <v>0</v>
      </c>
      <c r="BB5" s="55">
        <f t="shared" si="5"/>
        <v>6.1900000000000004E-2</v>
      </c>
      <c r="BC5" s="55">
        <f t="shared" si="6"/>
        <v>5.5001384615384614</v>
      </c>
      <c r="BD5" s="58">
        <f t="shared" si="7"/>
        <v>0.11144774450105636</v>
      </c>
      <c r="BE5" s="12">
        <v>6.19</v>
      </c>
      <c r="BF5" s="12">
        <v>12.99</v>
      </c>
      <c r="BG5" s="58">
        <f t="shared" si="16"/>
        <v>0.52347959969207081</v>
      </c>
      <c r="BH5" s="11">
        <v>1872</v>
      </c>
      <c r="BI5" s="55">
        <f t="shared" si="17"/>
        <v>10296.2592</v>
      </c>
      <c r="BJ5" s="55">
        <f t="shared" si="18"/>
        <v>11587.68</v>
      </c>
    </row>
    <row r="6" spans="1:62" ht="105" x14ac:dyDescent="0.25">
      <c r="A6" s="40">
        <v>5</v>
      </c>
      <c r="B6" s="41"/>
      <c r="C6" s="41"/>
      <c r="D6" s="41"/>
      <c r="E6" s="41"/>
      <c r="F6" s="41" t="s">
        <v>62</v>
      </c>
      <c r="G6" s="60" t="s">
        <v>81</v>
      </c>
      <c r="H6" s="43" t="s">
        <v>64</v>
      </c>
      <c r="I6" s="43" t="s">
        <v>65</v>
      </c>
      <c r="J6" s="43" t="s">
        <v>66</v>
      </c>
      <c r="K6" s="43" t="s">
        <v>75</v>
      </c>
      <c r="L6" s="43" t="s">
        <v>68</v>
      </c>
      <c r="M6" s="43" t="s">
        <v>69</v>
      </c>
      <c r="N6" s="41"/>
      <c r="O6" s="44" t="s">
        <v>82</v>
      </c>
      <c r="P6" s="45"/>
      <c r="Q6" s="41" t="s">
        <v>71</v>
      </c>
      <c r="R6" s="46"/>
      <c r="S6" s="47">
        <v>7.95</v>
      </c>
      <c r="T6" s="48">
        <f t="shared" si="8"/>
        <v>0</v>
      </c>
      <c r="U6" s="59">
        <f>'[1]HZ 400GS 8.22.2025'!B70</f>
        <v>3.99</v>
      </c>
      <c r="V6" s="50">
        <v>3.85</v>
      </c>
      <c r="W6" s="41" t="s">
        <v>72</v>
      </c>
      <c r="X6" s="51">
        <v>43</v>
      </c>
      <c r="Y6" s="51">
        <v>38</v>
      </c>
      <c r="Z6" s="51">
        <v>66</v>
      </c>
      <c r="AA6" s="47">
        <v>4</v>
      </c>
      <c r="AB6" s="52">
        <v>12</v>
      </c>
      <c r="AC6" s="53">
        <f t="shared" si="9"/>
        <v>0.107844</v>
      </c>
      <c r="AD6" s="54">
        <f t="shared" si="10"/>
        <v>7232.6694113719823</v>
      </c>
      <c r="AE6" s="41">
        <v>2250</v>
      </c>
      <c r="AF6" s="55">
        <f t="shared" si="11"/>
        <v>0.31108846153846154</v>
      </c>
      <c r="AG6" s="41" t="s">
        <v>73</v>
      </c>
      <c r="AH6" s="56">
        <f t="shared" si="12"/>
        <v>0.28500000000000003</v>
      </c>
      <c r="AI6" s="55">
        <f t="shared" si="19"/>
        <v>1.1371500000000001</v>
      </c>
      <c r="AJ6" s="55">
        <f t="shared" si="0"/>
        <v>5.4382384615384618</v>
      </c>
      <c r="AK6" s="57">
        <v>0.01</v>
      </c>
      <c r="AL6" s="55">
        <f t="shared" si="1"/>
        <v>6.1900000000000004E-2</v>
      </c>
      <c r="AM6" s="57">
        <v>0</v>
      </c>
      <c r="AN6" s="55">
        <f t="shared" si="2"/>
        <v>0</v>
      </c>
      <c r="AO6" s="57">
        <v>0</v>
      </c>
      <c r="AP6" s="55">
        <f t="shared" si="3"/>
        <v>0</v>
      </c>
      <c r="AQ6" s="57">
        <v>0</v>
      </c>
      <c r="AR6" s="55">
        <f t="shared" si="13"/>
        <v>0</v>
      </c>
      <c r="AS6" s="41">
        <v>0</v>
      </c>
      <c r="AT6" s="57">
        <v>0</v>
      </c>
      <c r="AU6" s="55">
        <f t="shared" si="4"/>
        <v>0</v>
      </c>
      <c r="AV6" s="55">
        <v>0</v>
      </c>
      <c r="AW6" s="57">
        <v>0</v>
      </c>
      <c r="AX6" s="55">
        <f t="shared" si="14"/>
        <v>0</v>
      </c>
      <c r="AY6" s="55">
        <v>0</v>
      </c>
      <c r="AZ6" s="57">
        <v>0</v>
      </c>
      <c r="BA6" s="55">
        <f t="shared" si="15"/>
        <v>0</v>
      </c>
      <c r="BB6" s="55">
        <f t="shared" si="5"/>
        <v>6.1900000000000004E-2</v>
      </c>
      <c r="BC6" s="55">
        <f t="shared" si="6"/>
        <v>5.5001384615384614</v>
      </c>
      <c r="BD6" s="58">
        <f t="shared" si="7"/>
        <v>0.11144774450105636</v>
      </c>
      <c r="BE6" s="12">
        <v>6.19</v>
      </c>
      <c r="BF6" s="12">
        <v>12.99</v>
      </c>
      <c r="BG6" s="58">
        <f t="shared" si="16"/>
        <v>0.52347959969207081</v>
      </c>
      <c r="BH6" s="11">
        <v>1872</v>
      </c>
      <c r="BI6" s="55">
        <f t="shared" si="17"/>
        <v>10296.2592</v>
      </c>
      <c r="BJ6" s="55">
        <f t="shared" si="18"/>
        <v>11587.68</v>
      </c>
    </row>
    <row r="7" spans="1:62" ht="105" x14ac:dyDescent="0.25">
      <c r="A7" s="40">
        <v>6</v>
      </c>
      <c r="B7" s="41"/>
      <c r="C7" s="41"/>
      <c r="D7" s="41"/>
      <c r="E7" s="41"/>
      <c r="F7" s="41" t="s">
        <v>62</v>
      </c>
      <c r="G7" s="60" t="s">
        <v>83</v>
      </c>
      <c r="H7" s="43" t="s">
        <v>64</v>
      </c>
      <c r="I7" s="43" t="s">
        <v>65</v>
      </c>
      <c r="J7" s="43" t="s">
        <v>66</v>
      </c>
      <c r="K7" s="43" t="s">
        <v>75</v>
      </c>
      <c r="L7" s="43" t="s">
        <v>68</v>
      </c>
      <c r="M7" s="43" t="s">
        <v>69</v>
      </c>
      <c r="N7" s="41"/>
      <c r="O7" s="44" t="s">
        <v>84</v>
      </c>
      <c r="P7" s="45"/>
      <c r="Q7" s="41" t="s">
        <v>71</v>
      </c>
      <c r="R7" s="46"/>
      <c r="S7" s="47">
        <v>7.95</v>
      </c>
      <c r="T7" s="48">
        <f t="shared" si="8"/>
        <v>0</v>
      </c>
      <c r="U7" s="59">
        <f>'[1]HZ 400GS 8.22.2025'!B70</f>
        <v>3.99</v>
      </c>
      <c r="V7" s="50">
        <v>3.85</v>
      </c>
      <c r="W7" s="41" t="s">
        <v>72</v>
      </c>
      <c r="X7" s="51">
        <v>43</v>
      </c>
      <c r="Y7" s="51">
        <v>38</v>
      </c>
      <c r="Z7" s="51">
        <v>66</v>
      </c>
      <c r="AA7" s="47">
        <v>4</v>
      </c>
      <c r="AB7" s="11">
        <v>12</v>
      </c>
      <c r="AC7" s="53">
        <f t="shared" si="9"/>
        <v>0.107844</v>
      </c>
      <c r="AD7" s="54">
        <f t="shared" si="10"/>
        <v>7232.6694113719823</v>
      </c>
      <c r="AE7" s="41">
        <v>2250</v>
      </c>
      <c r="AF7" s="55">
        <f t="shared" si="11"/>
        <v>0.31108846153846154</v>
      </c>
      <c r="AG7" s="41" t="s">
        <v>73</v>
      </c>
      <c r="AH7" s="56">
        <f t="shared" si="12"/>
        <v>0.28500000000000003</v>
      </c>
      <c r="AI7" s="55">
        <f t="shared" si="19"/>
        <v>1.1371500000000001</v>
      </c>
      <c r="AJ7" s="55">
        <f t="shared" si="0"/>
        <v>5.4382384615384618</v>
      </c>
      <c r="AK7" s="57">
        <v>0.01</v>
      </c>
      <c r="AL7" s="55">
        <f t="shared" si="1"/>
        <v>6.1900000000000004E-2</v>
      </c>
      <c r="AM7" s="57">
        <v>0</v>
      </c>
      <c r="AN7" s="55">
        <f t="shared" si="2"/>
        <v>0</v>
      </c>
      <c r="AO7" s="57">
        <v>0</v>
      </c>
      <c r="AP7" s="55">
        <f t="shared" si="3"/>
        <v>0</v>
      </c>
      <c r="AQ7" s="57">
        <v>0</v>
      </c>
      <c r="AR7" s="55">
        <f t="shared" si="13"/>
        <v>0</v>
      </c>
      <c r="AS7" s="41">
        <v>0</v>
      </c>
      <c r="AT7" s="57">
        <v>0</v>
      </c>
      <c r="AU7" s="55">
        <f t="shared" si="4"/>
        <v>0</v>
      </c>
      <c r="AV7" s="55">
        <v>0</v>
      </c>
      <c r="AW7" s="57">
        <v>0</v>
      </c>
      <c r="AX7" s="55">
        <f t="shared" si="14"/>
        <v>0</v>
      </c>
      <c r="AY7" s="55">
        <v>0</v>
      </c>
      <c r="AZ7" s="57">
        <v>0</v>
      </c>
      <c r="BA7" s="55">
        <f t="shared" si="15"/>
        <v>0</v>
      </c>
      <c r="BB7" s="55">
        <f t="shared" si="5"/>
        <v>6.1900000000000004E-2</v>
      </c>
      <c r="BC7" s="55">
        <f t="shared" si="6"/>
        <v>5.5001384615384614</v>
      </c>
      <c r="BD7" s="58">
        <f t="shared" si="7"/>
        <v>0.11144774450105636</v>
      </c>
      <c r="BE7" s="12">
        <v>6.19</v>
      </c>
      <c r="BF7" s="12">
        <v>12.99</v>
      </c>
      <c r="BG7" s="58">
        <f t="shared" si="16"/>
        <v>0.52347959969207081</v>
      </c>
      <c r="BH7" s="11">
        <v>1872</v>
      </c>
      <c r="BI7" s="55">
        <f t="shared" si="17"/>
        <v>10296.2592</v>
      </c>
      <c r="BJ7" s="55">
        <f t="shared" si="18"/>
        <v>11587.68</v>
      </c>
    </row>
    <row r="8" spans="1:62" ht="105" x14ac:dyDescent="0.25">
      <c r="A8" s="40">
        <v>7</v>
      </c>
      <c r="B8" s="41"/>
      <c r="C8" s="41"/>
      <c r="D8" s="41"/>
      <c r="E8" s="41"/>
      <c r="F8" s="41" t="s">
        <v>62</v>
      </c>
      <c r="G8" s="60" t="s">
        <v>85</v>
      </c>
      <c r="H8" s="43" t="s">
        <v>86</v>
      </c>
      <c r="I8" s="43" t="s">
        <v>65</v>
      </c>
      <c r="J8" s="43" t="s">
        <v>66</v>
      </c>
      <c r="K8" s="43" t="s">
        <v>75</v>
      </c>
      <c r="L8" s="43" t="s">
        <v>68</v>
      </c>
      <c r="M8" s="43" t="s">
        <v>69</v>
      </c>
      <c r="N8" s="41"/>
      <c r="O8" s="44" t="s">
        <v>87</v>
      </c>
      <c r="P8" s="45"/>
      <c r="Q8" s="41" t="s">
        <v>71</v>
      </c>
      <c r="R8" s="46"/>
      <c r="S8" s="47">
        <v>7.95</v>
      </c>
      <c r="T8" s="48">
        <f t="shared" si="8"/>
        <v>0</v>
      </c>
      <c r="U8" s="59">
        <f>'[1]HZ 400GS 8.22.2025'!B70</f>
        <v>3.99</v>
      </c>
      <c r="V8" s="50">
        <v>3.85</v>
      </c>
      <c r="W8" s="41" t="s">
        <v>72</v>
      </c>
      <c r="X8" s="51">
        <v>43</v>
      </c>
      <c r="Y8" s="51">
        <v>38</v>
      </c>
      <c r="Z8" s="51">
        <v>66</v>
      </c>
      <c r="AA8" s="47">
        <v>4</v>
      </c>
      <c r="AB8" s="52">
        <v>12</v>
      </c>
      <c r="AC8" s="53">
        <f t="shared" si="9"/>
        <v>0.107844</v>
      </c>
      <c r="AD8" s="54">
        <f t="shared" si="10"/>
        <v>7232.6694113719823</v>
      </c>
      <c r="AE8" s="41">
        <v>2250</v>
      </c>
      <c r="AF8" s="55">
        <f t="shared" si="11"/>
        <v>0.31108846153846154</v>
      </c>
      <c r="AG8" s="41" t="s">
        <v>73</v>
      </c>
      <c r="AH8" s="56">
        <f t="shared" si="12"/>
        <v>0.28500000000000003</v>
      </c>
      <c r="AI8" s="55">
        <f t="shared" si="19"/>
        <v>1.1371500000000001</v>
      </c>
      <c r="AJ8" s="55">
        <f t="shared" si="0"/>
        <v>5.4382384615384618</v>
      </c>
      <c r="AK8" s="57">
        <v>0.01</v>
      </c>
      <c r="AL8" s="55">
        <f t="shared" si="1"/>
        <v>6.1900000000000004E-2</v>
      </c>
      <c r="AM8" s="57">
        <v>0</v>
      </c>
      <c r="AN8" s="55">
        <f t="shared" si="2"/>
        <v>0</v>
      </c>
      <c r="AO8" s="57">
        <v>0</v>
      </c>
      <c r="AP8" s="55">
        <f t="shared" si="3"/>
        <v>0</v>
      </c>
      <c r="AQ8" s="57">
        <v>0</v>
      </c>
      <c r="AR8" s="55">
        <f t="shared" si="13"/>
        <v>0</v>
      </c>
      <c r="AS8" s="41">
        <v>0</v>
      </c>
      <c r="AT8" s="57">
        <v>0</v>
      </c>
      <c r="AU8" s="55">
        <f t="shared" si="4"/>
        <v>0</v>
      </c>
      <c r="AV8" s="55">
        <v>0</v>
      </c>
      <c r="AW8" s="57">
        <v>0</v>
      </c>
      <c r="AX8" s="55">
        <f t="shared" si="14"/>
        <v>0</v>
      </c>
      <c r="AY8" s="55">
        <v>0</v>
      </c>
      <c r="AZ8" s="57">
        <v>0</v>
      </c>
      <c r="BA8" s="55">
        <f t="shared" si="15"/>
        <v>0</v>
      </c>
      <c r="BB8" s="55">
        <f t="shared" si="5"/>
        <v>6.1900000000000004E-2</v>
      </c>
      <c r="BC8" s="55">
        <f t="shared" si="6"/>
        <v>5.5001384615384614</v>
      </c>
      <c r="BD8" s="58">
        <f t="shared" si="7"/>
        <v>0.11144774450105636</v>
      </c>
      <c r="BE8" s="12">
        <v>6.19</v>
      </c>
      <c r="BF8" s="12">
        <v>12.99</v>
      </c>
      <c r="BG8" s="58">
        <f t="shared" si="16"/>
        <v>0.52347959969207081</v>
      </c>
      <c r="BH8" s="11">
        <v>1872</v>
      </c>
      <c r="BI8" s="55">
        <f t="shared" si="17"/>
        <v>10296.2592</v>
      </c>
      <c r="BJ8" s="55">
        <f t="shared" si="18"/>
        <v>11587.68</v>
      </c>
    </row>
    <row r="9" spans="1:62" ht="105" x14ac:dyDescent="0.25">
      <c r="A9" s="40">
        <v>8</v>
      </c>
      <c r="B9" s="41"/>
      <c r="C9" s="41"/>
      <c r="D9" s="41"/>
      <c r="E9" s="41"/>
      <c r="F9" s="41" t="s">
        <v>62</v>
      </c>
      <c r="G9" s="60" t="s">
        <v>88</v>
      </c>
      <c r="H9" s="43" t="s">
        <v>89</v>
      </c>
      <c r="I9" s="43" t="s">
        <v>65</v>
      </c>
      <c r="J9" s="43" t="s">
        <v>66</v>
      </c>
      <c r="K9" s="43" t="s">
        <v>75</v>
      </c>
      <c r="L9" s="43" t="s">
        <v>68</v>
      </c>
      <c r="M9" s="43" t="s">
        <v>69</v>
      </c>
      <c r="N9" s="41"/>
      <c r="O9" s="44" t="s">
        <v>90</v>
      </c>
      <c r="P9" s="45"/>
      <c r="Q9" s="41" t="s">
        <v>71</v>
      </c>
      <c r="R9" s="46"/>
      <c r="S9" s="47">
        <v>7.95</v>
      </c>
      <c r="T9" s="48">
        <f t="shared" si="8"/>
        <v>0</v>
      </c>
      <c r="U9" s="59">
        <f>'[1]HZ 400GS 8.22.2025'!B70</f>
        <v>3.99</v>
      </c>
      <c r="V9" s="50">
        <v>3.85</v>
      </c>
      <c r="W9" s="41" t="s">
        <v>72</v>
      </c>
      <c r="X9" s="51">
        <v>43</v>
      </c>
      <c r="Y9" s="51">
        <v>38</v>
      </c>
      <c r="Z9" s="51">
        <v>66</v>
      </c>
      <c r="AA9" s="47">
        <v>4</v>
      </c>
      <c r="AB9" s="11">
        <v>12</v>
      </c>
      <c r="AC9" s="53">
        <f t="shared" si="9"/>
        <v>0.107844</v>
      </c>
      <c r="AD9" s="54">
        <f t="shared" si="10"/>
        <v>7232.6694113719823</v>
      </c>
      <c r="AE9" s="41">
        <v>2250</v>
      </c>
      <c r="AF9" s="55">
        <f t="shared" si="11"/>
        <v>0.31108846153846154</v>
      </c>
      <c r="AG9" s="41" t="s">
        <v>73</v>
      </c>
      <c r="AH9" s="56">
        <f t="shared" si="12"/>
        <v>0.28500000000000003</v>
      </c>
      <c r="AI9" s="55">
        <f t="shared" si="19"/>
        <v>1.1371500000000001</v>
      </c>
      <c r="AJ9" s="55">
        <f t="shared" si="0"/>
        <v>5.4382384615384618</v>
      </c>
      <c r="AK9" s="57">
        <v>0.01</v>
      </c>
      <c r="AL9" s="55">
        <f t="shared" si="1"/>
        <v>6.1900000000000004E-2</v>
      </c>
      <c r="AM9" s="57">
        <v>0</v>
      </c>
      <c r="AN9" s="55">
        <f t="shared" si="2"/>
        <v>0</v>
      </c>
      <c r="AO9" s="57">
        <v>0</v>
      </c>
      <c r="AP9" s="55">
        <f t="shared" si="3"/>
        <v>0</v>
      </c>
      <c r="AQ9" s="57">
        <v>0</v>
      </c>
      <c r="AR9" s="55">
        <f t="shared" si="13"/>
        <v>0</v>
      </c>
      <c r="AS9" s="41">
        <v>0</v>
      </c>
      <c r="AT9" s="57">
        <v>0</v>
      </c>
      <c r="AU9" s="55">
        <f t="shared" si="4"/>
        <v>0</v>
      </c>
      <c r="AV9" s="55">
        <v>0</v>
      </c>
      <c r="AW9" s="57">
        <v>0</v>
      </c>
      <c r="AX9" s="55">
        <f t="shared" si="14"/>
        <v>0</v>
      </c>
      <c r="AY9" s="55">
        <v>0</v>
      </c>
      <c r="AZ9" s="57">
        <v>0</v>
      </c>
      <c r="BA9" s="55">
        <f t="shared" si="15"/>
        <v>0</v>
      </c>
      <c r="BB9" s="55">
        <f t="shared" si="5"/>
        <v>6.1900000000000004E-2</v>
      </c>
      <c r="BC9" s="55">
        <f t="shared" si="6"/>
        <v>5.5001384615384614</v>
      </c>
      <c r="BD9" s="58">
        <f t="shared" si="7"/>
        <v>0.11144774450105636</v>
      </c>
      <c r="BE9" s="12">
        <v>6.19</v>
      </c>
      <c r="BF9" s="12">
        <v>12.99</v>
      </c>
      <c r="BG9" s="58">
        <f t="shared" si="16"/>
        <v>0.52347959969207081</v>
      </c>
      <c r="BH9" s="11">
        <v>1872</v>
      </c>
      <c r="BI9" s="55">
        <f t="shared" si="17"/>
        <v>10296.2592</v>
      </c>
      <c r="BJ9" s="55">
        <f t="shared" si="18"/>
        <v>11587.68</v>
      </c>
    </row>
    <row r="10" spans="1:62" ht="105" x14ac:dyDescent="0.25">
      <c r="A10" s="40">
        <v>9</v>
      </c>
      <c r="B10" s="41"/>
      <c r="C10" s="41"/>
      <c r="D10" s="41"/>
      <c r="E10" s="41"/>
      <c r="F10" s="41" t="s">
        <v>62</v>
      </c>
      <c r="G10" s="60" t="s">
        <v>91</v>
      </c>
      <c r="H10" s="43" t="s">
        <v>64</v>
      </c>
      <c r="I10" s="43" t="s">
        <v>65</v>
      </c>
      <c r="J10" s="43" t="s">
        <v>66</v>
      </c>
      <c r="K10" s="43" t="s">
        <v>75</v>
      </c>
      <c r="L10" s="43" t="s">
        <v>68</v>
      </c>
      <c r="M10" s="43" t="s">
        <v>69</v>
      </c>
      <c r="N10" s="41"/>
      <c r="O10" s="44" t="s">
        <v>92</v>
      </c>
      <c r="P10" s="45"/>
      <c r="Q10" s="41" t="s">
        <v>71</v>
      </c>
      <c r="R10" s="46"/>
      <c r="S10" s="47">
        <v>7.95</v>
      </c>
      <c r="T10" s="48">
        <f t="shared" si="8"/>
        <v>0</v>
      </c>
      <c r="U10" s="59">
        <f>'[1]HZ 400GS 8.22.2025'!B70</f>
        <v>3.99</v>
      </c>
      <c r="V10" s="50">
        <v>3.85</v>
      </c>
      <c r="W10" s="41" t="s">
        <v>72</v>
      </c>
      <c r="X10" s="51">
        <v>43</v>
      </c>
      <c r="Y10" s="51">
        <v>38</v>
      </c>
      <c r="Z10" s="51">
        <v>66</v>
      </c>
      <c r="AA10" s="47">
        <v>4</v>
      </c>
      <c r="AB10" s="52">
        <v>12</v>
      </c>
      <c r="AC10" s="53">
        <f t="shared" si="9"/>
        <v>0.107844</v>
      </c>
      <c r="AD10" s="54">
        <f t="shared" si="10"/>
        <v>7232.6694113719823</v>
      </c>
      <c r="AE10" s="41">
        <v>2250</v>
      </c>
      <c r="AF10" s="55">
        <f t="shared" si="11"/>
        <v>0.31108846153846154</v>
      </c>
      <c r="AG10" s="41" t="s">
        <v>73</v>
      </c>
      <c r="AH10" s="56">
        <f t="shared" si="12"/>
        <v>0.28500000000000003</v>
      </c>
      <c r="AI10" s="55">
        <f t="shared" si="19"/>
        <v>1.1371500000000001</v>
      </c>
      <c r="AJ10" s="55">
        <f t="shared" si="0"/>
        <v>5.4382384615384618</v>
      </c>
      <c r="AK10" s="57">
        <v>0.01</v>
      </c>
      <c r="AL10" s="55">
        <f t="shared" si="1"/>
        <v>6.1900000000000004E-2</v>
      </c>
      <c r="AM10" s="57">
        <v>0</v>
      </c>
      <c r="AN10" s="55">
        <f t="shared" si="2"/>
        <v>0</v>
      </c>
      <c r="AO10" s="57">
        <v>0</v>
      </c>
      <c r="AP10" s="55">
        <f t="shared" si="3"/>
        <v>0</v>
      </c>
      <c r="AQ10" s="57">
        <v>0</v>
      </c>
      <c r="AR10" s="55">
        <f t="shared" si="13"/>
        <v>0</v>
      </c>
      <c r="AS10" s="41">
        <v>0</v>
      </c>
      <c r="AT10" s="57">
        <v>0</v>
      </c>
      <c r="AU10" s="55">
        <f t="shared" si="4"/>
        <v>0</v>
      </c>
      <c r="AV10" s="55">
        <v>0</v>
      </c>
      <c r="AW10" s="57">
        <v>0</v>
      </c>
      <c r="AX10" s="55">
        <f t="shared" si="14"/>
        <v>0</v>
      </c>
      <c r="AY10" s="55">
        <v>0</v>
      </c>
      <c r="AZ10" s="57">
        <v>0</v>
      </c>
      <c r="BA10" s="55">
        <f t="shared" si="15"/>
        <v>0</v>
      </c>
      <c r="BB10" s="55">
        <f t="shared" si="5"/>
        <v>6.1900000000000004E-2</v>
      </c>
      <c r="BC10" s="55">
        <f t="shared" si="6"/>
        <v>5.5001384615384614</v>
      </c>
      <c r="BD10" s="58">
        <f t="shared" si="7"/>
        <v>0.11144774450105636</v>
      </c>
      <c r="BE10" s="12">
        <v>6.19</v>
      </c>
      <c r="BF10" s="12">
        <v>12.99</v>
      </c>
      <c r="BG10" s="58">
        <f t="shared" si="16"/>
        <v>0.52347959969207081</v>
      </c>
      <c r="BH10" s="11">
        <v>1872</v>
      </c>
      <c r="BI10" s="55">
        <f t="shared" si="17"/>
        <v>10296.2592</v>
      </c>
      <c r="BJ10" s="55">
        <f t="shared" si="18"/>
        <v>11587.68</v>
      </c>
    </row>
    <row r="11" spans="1:62" ht="105" x14ac:dyDescent="0.25">
      <c r="A11" s="40">
        <v>10</v>
      </c>
      <c r="B11" s="41"/>
      <c r="C11" s="41"/>
      <c r="D11" s="41"/>
      <c r="E11" s="41"/>
      <c r="F11" s="41" t="s">
        <v>62</v>
      </c>
      <c r="G11" s="60" t="s">
        <v>93</v>
      </c>
      <c r="H11" s="43" t="s">
        <v>64</v>
      </c>
      <c r="I11" s="43" t="s">
        <v>65</v>
      </c>
      <c r="J11" s="43" t="s">
        <v>66</v>
      </c>
      <c r="K11" s="43" t="s">
        <v>75</v>
      </c>
      <c r="L11" s="43" t="s">
        <v>68</v>
      </c>
      <c r="M11" s="43" t="s">
        <v>69</v>
      </c>
      <c r="N11" s="41"/>
      <c r="O11" s="44" t="s">
        <v>94</v>
      </c>
      <c r="P11" s="45"/>
      <c r="Q11" s="41" t="s">
        <v>71</v>
      </c>
      <c r="R11" s="46"/>
      <c r="S11" s="47">
        <v>7.95</v>
      </c>
      <c r="T11" s="48">
        <f t="shared" si="8"/>
        <v>0</v>
      </c>
      <c r="U11" s="59">
        <f>'[1]HZ 400GS 8.22.2025'!B70</f>
        <v>3.99</v>
      </c>
      <c r="V11" s="50">
        <v>3.85</v>
      </c>
      <c r="W11" s="41" t="s">
        <v>72</v>
      </c>
      <c r="X11" s="51">
        <v>43</v>
      </c>
      <c r="Y11" s="51">
        <v>38</v>
      </c>
      <c r="Z11" s="51">
        <v>66</v>
      </c>
      <c r="AA11" s="47">
        <v>4</v>
      </c>
      <c r="AB11" s="11">
        <v>12</v>
      </c>
      <c r="AC11" s="53">
        <f t="shared" si="9"/>
        <v>0.107844</v>
      </c>
      <c r="AD11" s="54">
        <f t="shared" si="10"/>
        <v>7232.6694113719823</v>
      </c>
      <c r="AE11" s="41">
        <v>2250</v>
      </c>
      <c r="AF11" s="55">
        <f t="shared" si="11"/>
        <v>0.31108846153846154</v>
      </c>
      <c r="AG11" s="41" t="s">
        <v>73</v>
      </c>
      <c r="AH11" s="56">
        <f t="shared" si="12"/>
        <v>0.28500000000000003</v>
      </c>
      <c r="AI11" s="55">
        <f t="shared" si="19"/>
        <v>1.1371500000000001</v>
      </c>
      <c r="AJ11" s="55">
        <f t="shared" si="0"/>
        <v>5.4382384615384618</v>
      </c>
      <c r="AK11" s="57">
        <v>0.01</v>
      </c>
      <c r="AL11" s="55">
        <f t="shared" si="1"/>
        <v>6.1900000000000004E-2</v>
      </c>
      <c r="AM11" s="57">
        <v>0</v>
      </c>
      <c r="AN11" s="55">
        <f t="shared" si="2"/>
        <v>0</v>
      </c>
      <c r="AO11" s="57">
        <v>0</v>
      </c>
      <c r="AP11" s="55">
        <f t="shared" si="3"/>
        <v>0</v>
      </c>
      <c r="AQ11" s="57">
        <v>0</v>
      </c>
      <c r="AR11" s="55">
        <f t="shared" si="13"/>
        <v>0</v>
      </c>
      <c r="AS11" s="41">
        <v>0</v>
      </c>
      <c r="AT11" s="57">
        <v>0</v>
      </c>
      <c r="AU11" s="55">
        <f t="shared" si="4"/>
        <v>0</v>
      </c>
      <c r="AV11" s="55">
        <v>0</v>
      </c>
      <c r="AW11" s="57">
        <v>0</v>
      </c>
      <c r="AX11" s="55">
        <f t="shared" si="14"/>
        <v>0</v>
      </c>
      <c r="AY11" s="55">
        <v>0</v>
      </c>
      <c r="AZ11" s="57">
        <v>0</v>
      </c>
      <c r="BA11" s="55">
        <f t="shared" si="15"/>
        <v>0</v>
      </c>
      <c r="BB11" s="55">
        <f t="shared" si="5"/>
        <v>6.1900000000000004E-2</v>
      </c>
      <c r="BC11" s="55">
        <f t="shared" si="6"/>
        <v>5.5001384615384614</v>
      </c>
      <c r="BD11" s="58">
        <f t="shared" si="7"/>
        <v>0.11144774450105636</v>
      </c>
      <c r="BE11" s="12">
        <v>6.19</v>
      </c>
      <c r="BF11" s="12">
        <v>12.99</v>
      </c>
      <c r="BG11" s="58">
        <f t="shared" si="16"/>
        <v>0.52347959969207081</v>
      </c>
      <c r="BH11" s="11">
        <v>1872</v>
      </c>
      <c r="BI11" s="55">
        <f t="shared" si="17"/>
        <v>10296.2592</v>
      </c>
      <c r="BJ11" s="55">
        <f t="shared" si="18"/>
        <v>11587.68</v>
      </c>
    </row>
    <row r="12" spans="1:62" ht="105" x14ac:dyDescent="0.25">
      <c r="A12" s="40">
        <v>11</v>
      </c>
      <c r="B12" s="41"/>
      <c r="C12" s="41"/>
      <c r="D12" s="41"/>
      <c r="E12" s="41"/>
      <c r="F12" s="41" t="s">
        <v>62</v>
      </c>
      <c r="G12" s="60" t="s">
        <v>95</v>
      </c>
      <c r="H12" s="43" t="s">
        <v>64</v>
      </c>
      <c r="I12" s="43" t="s">
        <v>65</v>
      </c>
      <c r="J12" s="43" t="s">
        <v>66</v>
      </c>
      <c r="K12" s="43" t="s">
        <v>75</v>
      </c>
      <c r="L12" s="43" t="s">
        <v>68</v>
      </c>
      <c r="M12" s="43" t="s">
        <v>69</v>
      </c>
      <c r="N12" s="41"/>
      <c r="O12" s="44" t="s">
        <v>96</v>
      </c>
      <c r="P12" s="45"/>
      <c r="Q12" s="41" t="s">
        <v>71</v>
      </c>
      <c r="R12" s="46"/>
      <c r="S12" s="47">
        <v>7.95</v>
      </c>
      <c r="T12" s="48">
        <f t="shared" si="8"/>
        <v>0</v>
      </c>
      <c r="U12" s="59">
        <f>'[1]HZ 400GS 8.22.2025'!B70</f>
        <v>3.99</v>
      </c>
      <c r="V12" s="50">
        <v>3.85</v>
      </c>
      <c r="W12" s="41" t="s">
        <v>72</v>
      </c>
      <c r="X12" s="51">
        <v>43</v>
      </c>
      <c r="Y12" s="51">
        <v>38</v>
      </c>
      <c r="Z12" s="51">
        <v>66</v>
      </c>
      <c r="AA12" s="47">
        <v>4</v>
      </c>
      <c r="AB12" s="52">
        <v>12</v>
      </c>
      <c r="AC12" s="53">
        <f t="shared" si="9"/>
        <v>0.107844</v>
      </c>
      <c r="AD12" s="54">
        <f t="shared" si="10"/>
        <v>7232.6694113719823</v>
      </c>
      <c r="AE12" s="41">
        <v>2250</v>
      </c>
      <c r="AF12" s="55">
        <f t="shared" si="11"/>
        <v>0.31108846153846154</v>
      </c>
      <c r="AG12" s="41" t="s">
        <v>73</v>
      </c>
      <c r="AH12" s="56">
        <f t="shared" si="12"/>
        <v>0.28500000000000003</v>
      </c>
      <c r="AI12" s="55">
        <f t="shared" si="19"/>
        <v>1.1371500000000001</v>
      </c>
      <c r="AJ12" s="55">
        <f t="shared" si="0"/>
        <v>5.4382384615384618</v>
      </c>
      <c r="AK12" s="57">
        <v>0.01</v>
      </c>
      <c r="AL12" s="55">
        <f t="shared" si="1"/>
        <v>6.1900000000000004E-2</v>
      </c>
      <c r="AM12" s="57">
        <v>0</v>
      </c>
      <c r="AN12" s="55">
        <f t="shared" si="2"/>
        <v>0</v>
      </c>
      <c r="AO12" s="57">
        <v>0</v>
      </c>
      <c r="AP12" s="55">
        <f t="shared" si="3"/>
        <v>0</v>
      </c>
      <c r="AQ12" s="57">
        <v>0</v>
      </c>
      <c r="AR12" s="55">
        <f t="shared" si="13"/>
        <v>0</v>
      </c>
      <c r="AS12" s="41">
        <v>0</v>
      </c>
      <c r="AT12" s="57">
        <v>0</v>
      </c>
      <c r="AU12" s="55">
        <f t="shared" si="4"/>
        <v>0</v>
      </c>
      <c r="AV12" s="55">
        <v>0</v>
      </c>
      <c r="AW12" s="57">
        <v>0</v>
      </c>
      <c r="AX12" s="55">
        <f t="shared" si="14"/>
        <v>0</v>
      </c>
      <c r="AY12" s="55">
        <v>0</v>
      </c>
      <c r="AZ12" s="57">
        <v>0</v>
      </c>
      <c r="BA12" s="55">
        <f t="shared" si="15"/>
        <v>0</v>
      </c>
      <c r="BB12" s="55">
        <f t="shared" si="5"/>
        <v>6.1900000000000004E-2</v>
      </c>
      <c r="BC12" s="55">
        <f t="shared" si="6"/>
        <v>5.5001384615384614</v>
      </c>
      <c r="BD12" s="58">
        <f t="shared" si="7"/>
        <v>0.11144774450105636</v>
      </c>
      <c r="BE12" s="12">
        <v>6.19</v>
      </c>
      <c r="BF12" s="12">
        <v>12.99</v>
      </c>
      <c r="BG12" s="58">
        <f t="shared" si="16"/>
        <v>0.52347959969207081</v>
      </c>
      <c r="BH12" s="11">
        <v>1872</v>
      </c>
      <c r="BI12" s="55">
        <f t="shared" si="17"/>
        <v>10296.2592</v>
      </c>
      <c r="BJ12" s="55">
        <f t="shared" si="18"/>
        <v>11587.68</v>
      </c>
    </row>
    <row r="13" spans="1:62" ht="105" x14ac:dyDescent="0.25">
      <c r="A13" s="40">
        <v>12</v>
      </c>
      <c r="B13" s="41"/>
      <c r="C13" s="41"/>
      <c r="D13" s="41"/>
      <c r="E13" s="41"/>
      <c r="F13" s="41" t="s">
        <v>62</v>
      </c>
      <c r="G13" s="60" t="s">
        <v>97</v>
      </c>
      <c r="H13" s="43" t="s">
        <v>64</v>
      </c>
      <c r="I13" s="43" t="s">
        <v>65</v>
      </c>
      <c r="J13" s="43" t="s">
        <v>66</v>
      </c>
      <c r="K13" s="43" t="s">
        <v>75</v>
      </c>
      <c r="L13" s="43" t="s">
        <v>68</v>
      </c>
      <c r="M13" s="43" t="s">
        <v>69</v>
      </c>
      <c r="N13" s="41"/>
      <c r="O13" s="44" t="s">
        <v>98</v>
      </c>
      <c r="P13" s="45"/>
      <c r="Q13" s="41" t="s">
        <v>71</v>
      </c>
      <c r="R13" s="46"/>
      <c r="S13" s="47">
        <v>7.95</v>
      </c>
      <c r="T13" s="48">
        <f t="shared" si="8"/>
        <v>0</v>
      </c>
      <c r="U13" s="59">
        <f>'[1]HZ 400GS 8.22.2025'!B70</f>
        <v>3.99</v>
      </c>
      <c r="V13" s="50">
        <v>3.85</v>
      </c>
      <c r="W13" s="41" t="s">
        <v>72</v>
      </c>
      <c r="X13" s="51">
        <v>43</v>
      </c>
      <c r="Y13" s="51">
        <v>38</v>
      </c>
      <c r="Z13" s="51">
        <v>66</v>
      </c>
      <c r="AA13" s="47">
        <v>4</v>
      </c>
      <c r="AB13" s="11">
        <v>12</v>
      </c>
      <c r="AC13" s="53">
        <f t="shared" si="9"/>
        <v>0.107844</v>
      </c>
      <c r="AD13" s="54">
        <f t="shared" si="10"/>
        <v>7232.6694113719823</v>
      </c>
      <c r="AE13" s="41">
        <v>2250</v>
      </c>
      <c r="AF13" s="55">
        <f t="shared" si="11"/>
        <v>0.31108846153846154</v>
      </c>
      <c r="AG13" s="41" t="s">
        <v>73</v>
      </c>
      <c r="AH13" s="56">
        <f t="shared" si="12"/>
        <v>0.28500000000000003</v>
      </c>
      <c r="AI13" s="55">
        <f t="shared" si="19"/>
        <v>1.1371500000000001</v>
      </c>
      <c r="AJ13" s="55">
        <f t="shared" si="0"/>
        <v>5.4382384615384618</v>
      </c>
      <c r="AK13" s="57">
        <v>0.01</v>
      </c>
      <c r="AL13" s="55">
        <f t="shared" si="1"/>
        <v>6.1900000000000004E-2</v>
      </c>
      <c r="AM13" s="57">
        <v>0</v>
      </c>
      <c r="AN13" s="55">
        <f t="shared" si="2"/>
        <v>0</v>
      </c>
      <c r="AO13" s="57">
        <v>0</v>
      </c>
      <c r="AP13" s="55">
        <f t="shared" si="3"/>
        <v>0</v>
      </c>
      <c r="AQ13" s="57">
        <v>0</v>
      </c>
      <c r="AR13" s="55">
        <f t="shared" si="13"/>
        <v>0</v>
      </c>
      <c r="AS13" s="41">
        <v>0</v>
      </c>
      <c r="AT13" s="57">
        <v>0</v>
      </c>
      <c r="AU13" s="55">
        <f t="shared" si="4"/>
        <v>0</v>
      </c>
      <c r="AV13" s="55">
        <v>0</v>
      </c>
      <c r="AW13" s="57">
        <v>0</v>
      </c>
      <c r="AX13" s="55">
        <f t="shared" si="14"/>
        <v>0</v>
      </c>
      <c r="AY13" s="55">
        <v>0</v>
      </c>
      <c r="AZ13" s="57">
        <v>0</v>
      </c>
      <c r="BA13" s="55">
        <f t="shared" si="15"/>
        <v>0</v>
      </c>
      <c r="BB13" s="55">
        <f t="shared" si="5"/>
        <v>6.1900000000000004E-2</v>
      </c>
      <c r="BC13" s="55">
        <f t="shared" si="6"/>
        <v>5.5001384615384614</v>
      </c>
      <c r="BD13" s="58">
        <f t="shared" si="7"/>
        <v>0.11144774450105636</v>
      </c>
      <c r="BE13" s="12">
        <v>6.19</v>
      </c>
      <c r="BF13" s="12">
        <v>12.99</v>
      </c>
      <c r="BG13" s="58">
        <f t="shared" si="16"/>
        <v>0.52347959969207081</v>
      </c>
      <c r="BH13" s="11">
        <v>1872</v>
      </c>
      <c r="BI13" s="55">
        <f t="shared" si="17"/>
        <v>10296.2592</v>
      </c>
      <c r="BJ13" s="55">
        <f t="shared" si="18"/>
        <v>11587.68</v>
      </c>
    </row>
  </sheetData>
  <sheetProtection insertRows="0" deleteRows="0" sort="0"/>
  <protectedRanges>
    <protectedRange sqref="A2:E13 AC2:AF13 AI2:BD13 AQ1:AR1 AV1 AY1 A14:J252 L14:BA252 P2:U13 BF2:BH13" name="Range1"/>
    <protectedRange sqref="K14:K257" name="Range1_1"/>
    <protectedRange sqref="G2:G13 N2:N13" name="Range1_2"/>
    <protectedRange sqref="F2:F13" name="Range1_2_1"/>
    <protectedRange sqref="H2:J13 L2:M13" name="Range1_3"/>
    <protectedRange sqref="K2:K13" name="Range1_1_1"/>
    <protectedRange sqref="W2:W13" name="Range1_4"/>
    <protectedRange sqref="V2:V13" name="Range1_3_1"/>
    <protectedRange sqref="X2:AB13" name="Range1_4_1"/>
    <protectedRange sqref="AG2:AH13" name="Range1_2_1_1"/>
    <protectedRange sqref="O2:O13" name="Range1_57_1_1_1"/>
  </protectedRanges>
  <phoneticPr fontId="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[1]ValueSelection!#REF!</xm:f>
          </x14:formula1>
          <xm:sqref>E2:E13</xm:sqref>
        </x14:dataValidation>
        <x14:dataValidation type="list" allowBlank="1" showInputMessage="1" showErrorMessage="1">
          <x14:formula1>
            <xm:f>[1]Data!#REF!</xm:f>
          </x14:formula1>
          <xm:sqref>Q2:Q13</xm:sqref>
        </x14:dataValidation>
        <x14:dataValidation type="list" allowBlank="1" showInputMessage="1" showErrorMessage="1">
          <x14:formula1>
            <xm:f>[1]ValueSelection!#REF!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2026-01-14T02:22:00Z</dcterms:created>
  <dcterms:modified xsi:type="dcterms:W3CDTF">2026-01-14T02:22:43Z</dcterms:modified>
</cp:coreProperties>
</file>