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C70B038-78FB-4F5E-AFB5-B74867107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ssortedSKU_Range">[2]Mapping!$J$2:$J$3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[5]Mapping!$AR$2:$AR$84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[6]Info!$F$3:$F$5</definedName>
    <definedName name="diffgrp">'[1]diff group head'!$A$2:$A$47</definedName>
    <definedName name="DIFFS">'[1]other data'!$AF$2:$AF$13</definedName>
    <definedName name="Exchange_Rate">[7]Costs!$J$11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'[4]Import Quote Sheet'!$B$90:$B$123</definedName>
    <definedName name="foam">[3]Sheet1!$EC$2:$EC$3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[3]Sheet1!$DS$2:$DS$2</definedName>
    <definedName name="Lennox">#REF!</definedName>
    <definedName name="LicensedProduct_Range">[2]Mapping!$AF$2:$AF$3</definedName>
    <definedName name="loctype">'[1]other data'!$BN$2:$BN$6</definedName>
    <definedName name="M">[3]Sheet1!$EA$2:$EA$3</definedName>
    <definedName name="ORDERTYPE">'[1]other data'!$AN$2:$AN$6</definedName>
    <definedName name="OTB">'[1]other data'!$R$2:$R$14</definedName>
    <definedName name="PACK">[3]Sheet1!$EE$2:$EE$3</definedName>
    <definedName name="PkgFormat">[6]Info!$E$2:$E$49</definedName>
    <definedName name="po_type">'[1]other data'!$AU$2:$AU$11</definedName>
    <definedName name="PORT_IFF">#REF!</definedName>
    <definedName name="POtype">#REF!</definedName>
    <definedName name="Preticketed_Range">[2]Mapping!$H$2:$H$3</definedName>
    <definedName name="QSFOB">[8]Q1!$C$38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[9]Mapping!$D$2:$D$53</definedName>
    <definedName name="scalenum">'[1]other data'!$BG$2:$BG$18</definedName>
    <definedName name="SellUnits_Range">[2]Mapping!$D$2:$D$53</definedName>
    <definedName name="size01">#REF!</definedName>
    <definedName name="size1">#REF!</definedName>
    <definedName name="size1a">#REF!</definedName>
    <definedName name="size2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[3]Sheet1!$EG$2:$EG$3</definedName>
    <definedName name="YNE">'[1]other data'!$BB$2:$BB$5</definedName>
    <definedName name="YNES">'[1]other data'!$BR$2:$BR$6</definedName>
    <definedName name="阿萨德股份">[9]Mapping!$AN$2:$AN$9</definedName>
    <definedName name="先说说">[10]Mapping!$D$2:$D$53</definedName>
    <definedName name="正确">[3]Sheet1!$EA$2:$EA$3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Y3" i="5" l="1"/>
  <c r="AY2" i="5"/>
  <c r="BE3" i="5" l="1"/>
  <c r="AU3" i="5"/>
  <c r="AR3" i="5"/>
  <c r="AO3" i="5"/>
  <c r="AM3" i="5"/>
  <c r="AK3" i="5"/>
  <c r="AH3" i="5"/>
  <c r="AB3" i="5"/>
  <c r="AC3" i="5" s="1"/>
  <c r="AE3" i="5" s="1"/>
  <c r="S3" i="5"/>
  <c r="BE2" i="5"/>
  <c r="AU2" i="5"/>
  <c r="AR2" i="5"/>
  <c r="AO2" i="5"/>
  <c r="AM2" i="5"/>
  <c r="AK2" i="5"/>
  <c r="AH2" i="5"/>
  <c r="AB2" i="5"/>
  <c r="AC2" i="5" s="1"/>
  <c r="AE2" i="5" s="1"/>
  <c r="S2" i="5"/>
  <c r="AV2" i="5" l="1"/>
  <c r="AI3" i="5"/>
  <c r="AI2" i="5"/>
  <c r="AV3" i="5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<sst xmlns="http://schemas.openxmlformats.org/spreadsheetml/2006/main" count="89" uniqueCount="76">
  <si>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</si>
  <si>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</si>
  <si>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</si>
  <si>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</si>
  <si>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</si>
  <si>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</si>
  <si>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</si>
  <si>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</si>
  <si>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</si>
  <si>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</si>
  <si>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</si>
  <si>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</si>
  <si>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</si>
  <si>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</si>
  <si>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</si>
  <si>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</si>
  <si>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</si>
  <si>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</si>
  <si>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</si>
  <si>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</si>
  <si>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</si>
  <si>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</si>
  <si>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</si>
  <si>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</si>
  <si>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</si>
  <si>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</si>
  <si>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</si>
  <si>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</si>
  <si>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</si>
  <si>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</si>
  <si>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</si>
  <si>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</si>
  <si>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</si>
  <si>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</si>
  <si>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</si>
  <si>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</si>
  <si>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</si>
  <si>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</si>
  <si>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</si>
  <si>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</si>
  <si>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</si>
  <si>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</si>
  <si>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</si>
  <si>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</si>
  <si>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</si>
  <si>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</si>
  <si>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</si>
  <si>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</si>
  <si>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</si>
  <si>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</si>
  <si>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</si>
  <si>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</si>
  <si>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</si>
  <si>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</si>
  <si>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</si>
  <si>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</si>
  <si>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</si>
  <si>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</si>
  <si>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</si>
  <si>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</si>
  <si>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</si>
  <si>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</si>
  <si>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Loyalty</t>
  </si>
  <si>
    <t>Comforter 3pcs Set</t>
    <phoneticPr fontId="8" type="noConversion"/>
  </si>
  <si>
    <t xml:space="preserve"> </t>
    <phoneticPr fontId="8" type="noConversion"/>
  </si>
  <si>
    <t>Full/Queen
92x96"/20x26"+2"(2)</t>
    <phoneticPr fontId="8" type="noConversion"/>
  </si>
  <si>
    <t>King
110x96"/20x36"+2"(2)</t>
    <phoneticPr fontId="8" type="noConversion"/>
  </si>
  <si>
    <t>Ogee Fan</t>
  </si>
  <si>
    <t>Ogee Jacquard  Comforter 3pcs Set</t>
  </si>
  <si>
    <t xml:space="preserve">Comforter &amp; Sham Front : 50% cotton 50% tencil jacquard .
Back: T140 100% Cotton solid. 
Filling: 250 GSM polyester.  </t>
  </si>
  <si>
    <t>Beige</t>
  </si>
  <si>
    <t>9404.40.1000</t>
  </si>
  <si>
    <t>022164709186</t>
  </si>
  <si>
    <t>022164709193</t>
  </si>
  <si>
    <t>DL10-1292-A</t>
    <phoneticPr fontId="8" type="noConversion"/>
  </si>
  <si>
    <t>DL10-1293-A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</si>
</sst>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13" fillId="0" borderId="0" applyFont="0" applyFill="0" applyBorder="0" applyAlignment="0" applyProtection="0">
      <alignment vertical="center"/>
    </xf>
    <xf numFmtId="0" fontId="1" fillId="0" borderId="0"/>
    <xf numFmtId="0" fontId="4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1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</cellXfs>
  <cellStyles count="18">
    <cellStyle name="Currency 2" xfId="4" xr:uid="{A48D031E-B8CD-43B1-86F7-B68827965248}"/>
    <cellStyle name="Currency_Sheet1 2" xfId="15" xr:uid="{CA26A493-983B-4459-9B77-9485FF626674}"/>
    <cellStyle name="Normal 13" xfId="10" xr:uid="{35953105-C8FD-4FFB-88F3-43F3C818ED88}"/>
    <cellStyle name="Normal 2" xfId="6" xr:uid="{09A1825B-187A-42C5-999A-C45FA4DADBED}"/>
    <cellStyle name="Normal 2 18 2" xfId="1" xr:uid="{1BA08453-9F65-454B-A4A0-7177E70831F2}"/>
    <cellStyle name="Normal 2 5" xfId="9" xr:uid="{30CAB295-5277-4698-B96F-636B1325F905}"/>
    <cellStyle name="Normal 64" xfId="17" xr:uid="{6D5FA222-5776-496A-91A5-BDF3B686F619}"/>
    <cellStyle name="Normal 9" xfId="8" xr:uid="{1F402A55-B0F9-44F1-AB9D-08D74ACAE730}"/>
    <cellStyle name="Normal 9 2" xfId="16" xr:uid="{4E0CCCD4-EE0C-4951-A7ED-DBCD3606549E}"/>
    <cellStyle name="Normal_Copy of Request For Quote -- updated by VV on 043008 FINAL FINAL (4)" xfId="13" xr:uid="{6251C449-01AC-4AF9-8CC7-176E013B327B}"/>
    <cellStyle name="Percent 2" xfId="5" xr:uid="{55F1ADEC-5EEC-4DC4-A0F8-0707E953E32C}"/>
    <cellStyle name="Style 1" xfId="3" xr:uid="{F4609D05-B161-47A5-8040-F8D4BA086F06}"/>
    <cellStyle name="百分比 2" xfId="12" xr:uid="{85B1871F-AFD0-45FD-8125-39480F798CD0}"/>
    <cellStyle name="常规" xfId="0" builtinId="0"/>
    <cellStyle name="常规 2" xfId="14" xr:uid="{16FCC983-E9CE-436D-B0E1-C6DFDB5F3529}"/>
    <cellStyle name="货币 2" xfId="11" xr:uid="{DD82A161-5E00-4943-9EBA-A3FAE597B523}"/>
    <cellStyle name="样式 1 2" xfId="2" xr:uid="{DC9B73B6-A1E9-48DB-83A0-64D6E1D16DDF}"/>
    <cellStyle name="样式 1 2 2 2 3" xfId="7" xr:uid="{32BB6007-7EAE-4027-B0E4-944FC2039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9" zoomScaleNormal="79" workbookViewId="0">
      <selection activeCell="N3" sqref="N3"/>
    </sheetView>
  </sheetViews>
  <sheetFormatPr defaultColWidth="9.140625" defaultRowHeight="15" x14ac:dyDescent="0.25"/>
  <cols>
    <col min="1" max="1" width="10.140625" style="3" customWidth="1"/>
    <col min="2" max="2" width="14.85546875" style="2" customWidth="1"/>
    <col min="3" max="3" width="8.42578125" style="2" customWidth="1"/>
    <col min="4" max="4" width="10" style="2" customWidth="1"/>
    <col min="5" max="5" width="10.140625" style="2" customWidth="1"/>
    <col min="6" max="6" width="16.140625" style="2" customWidth="1"/>
    <col min="7" max="7" width="16" style="2" customWidth="1"/>
    <col min="8" max="8" width="17" style="2" customWidth="1"/>
    <col min="9" max="9" width="16.28515625" style="2" customWidth="1"/>
    <col min="10" max="10" width="25.5703125" style="2" customWidth="1"/>
    <col min="11" max="11" width="19.42578125" style="2" customWidth="1"/>
    <col min="12" max="12" width="10.28515625" style="2" customWidth="1"/>
    <col min="13" max="13" width="6.140625" style="2" customWidth="1"/>
    <col min="14" max="14" width="11.140625" style="2" customWidth="1"/>
    <col min="15" max="15" width="22.7109375" style="2" customWidth="1"/>
    <col min="16" max="16" width="11.140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5" customWidth="1"/>
    <col min="27" max="27" width="6.28515625" style="7" customWidth="1"/>
    <col min="28" max="28" width="10" style="49" customWidth="1"/>
    <col min="29" max="29" width="9.85546875" style="7" customWidth="1"/>
    <col min="30" max="30" width="7.85546875" style="2" customWidth="1"/>
    <col min="31" max="31" width="8.85546875" style="6" customWidth="1"/>
    <col min="32" max="32" width="14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7" width="11.85546875" style="6" customWidth="1"/>
    <col min="58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12" t="s">
        <v>12</v>
      </c>
      <c r="L1" s="12" t="s">
        <v>13</v>
      </c>
      <c r="M1" s="43" t="s">
        <v>14</v>
      </c>
      <c r="N1" s="43" t="s">
        <v>15</v>
      </c>
      <c r="O1" s="43" t="s">
        <v>16</v>
      </c>
      <c r="P1" s="42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6" t="s">
        <v>22</v>
      </c>
      <c r="X1" s="46" t="s">
        <v>23</v>
      </c>
      <c r="Y1" s="46" t="s">
        <v>24</v>
      </c>
      <c r="Z1" s="20" t="s">
        <v>25</v>
      </c>
      <c r="AA1" s="21" t="s">
        <v>26</v>
      </c>
      <c r="AB1" s="50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8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93.75" customHeight="1" x14ac:dyDescent="0.25">
      <c r="A2" s="32">
        <v>3</v>
      </c>
      <c r="B2" s="1"/>
      <c r="C2" s="1"/>
      <c r="D2" s="1" t="s">
        <v>4</v>
      </c>
      <c r="E2" s="1" t="s">
        <v>5</v>
      </c>
      <c r="F2" s="1" t="s">
        <v>61</v>
      </c>
      <c r="G2" s="52" t="s">
        <v>67</v>
      </c>
      <c r="H2" s="52" t="s">
        <v>68</v>
      </c>
      <c r="I2" s="52" t="s">
        <v>63</v>
      </c>
      <c r="J2" s="52" t="s">
        <v>69</v>
      </c>
      <c r="K2" s="52" t="s">
        <v>65</v>
      </c>
      <c r="L2" s="52" t="s">
        <v>70</v>
      </c>
      <c r="M2" s="1"/>
      <c r="N2" s="52" t="s">
        <v>74</v>
      </c>
      <c r="O2" s="1" t="s">
        <v>72</v>
      </c>
      <c r="P2" s="1" t="s">
        <v>58</v>
      </c>
      <c r="Q2" s="33"/>
      <c r="R2" s="34"/>
      <c r="S2" s="35" t="str">
        <f t="shared" ref="S2:S3" si="0">IF(ISERROR(Q2/R2),"",Q2/R2)</f>
        <v/>
      </c>
      <c r="T2" s="36">
        <v>40.729999999999997</v>
      </c>
      <c r="U2" s="10"/>
      <c r="V2" s="1" t="s">
        <v>3</v>
      </c>
      <c r="W2" s="47">
        <v>58</v>
      </c>
      <c r="X2" s="47">
        <v>56</v>
      </c>
      <c r="Y2" s="47">
        <v>28</v>
      </c>
      <c r="Z2" s="34">
        <v>2</v>
      </c>
      <c r="AA2" s="9">
        <v>1</v>
      </c>
      <c r="AB2" s="51">
        <f t="shared" ref="AB2:AB3" si="1">IF(W2="","",W2*X2*Y2/1000000)</f>
        <v>9.0999999999999998E-2</v>
      </c>
      <c r="AC2" s="37">
        <f t="shared" ref="AC2:AC3" si="2">IF(AA2="","",65/AB2*AA2)</f>
        <v>714</v>
      </c>
      <c r="AD2" s="1">
        <v>3300</v>
      </c>
      <c r="AE2" s="38">
        <f t="shared" ref="AE2:AE3" si="3">IF(ISERROR(AD2/AC2),"",AD2/AC2)</f>
        <v>4.62</v>
      </c>
      <c r="AF2" s="52" t="s">
        <v>71</v>
      </c>
      <c r="AG2" s="39">
        <f>4.4%+19%</f>
        <v>0.23400000000000001</v>
      </c>
      <c r="AH2" s="38">
        <f t="shared" ref="AH2:AH3" si="4">IF(ISERROR(T2*AG2),"",T2*AG2)</f>
        <v>9.5299999999999994</v>
      </c>
      <c r="AI2" s="38">
        <f t="shared" ref="AI2:AI3" si="5">IF(ISERROR(T2+AE2+AH2),"",T2+AE2+AH2)</f>
        <v>54.88</v>
      </c>
      <c r="AJ2" s="39">
        <v>0.06</v>
      </c>
      <c r="AK2" s="38">
        <f t="shared" ref="AK2:AK3" si="6">IF(ISERROR(AZ2*AJ2),"",AZ2*AJ2)</f>
        <v>7.13</v>
      </c>
      <c r="AL2" s="39">
        <v>0.1</v>
      </c>
      <c r="AM2" s="38">
        <f t="shared" ref="AM2:AM3" si="7">IF(ISERROR(AZ2*AL2),"",AZ2*AL2)</f>
        <v>11.88</v>
      </c>
      <c r="AN2" s="39">
        <v>0.1</v>
      </c>
      <c r="AO2" s="38">
        <f t="shared" ref="AO2:AO3" si="8">IF(ISERROR(AZ2*AN2),"",AZ2*AN2)</f>
        <v>11.88</v>
      </c>
      <c r="AP2" s="1" t="s">
        <v>62</v>
      </c>
      <c r="AQ2" s="39">
        <v>7.0000000000000007E-2</v>
      </c>
      <c r="AR2" s="38">
        <f t="shared" ref="AR2:AR3" si="9">IF(ISERROR(AZ2*AQ2),"",AZ2*AQ2)</f>
        <v>8.31</v>
      </c>
      <c r="AS2" s="1"/>
      <c r="AT2" s="39"/>
      <c r="AU2" s="40">
        <f t="shared" ref="AU2:AU3" si="10">IF(ISERROR(AZ2*AT2),"",AZ2*AT2)</f>
        <v>0</v>
      </c>
      <c r="AV2" s="38">
        <f>IF(ISERROR(AK2+AM2+AO2+AR2+AU2),"",AK2+AM2+AO2+AR2+AU2)</f>
        <v>39.200000000000003</v>
      </c>
      <c r="AW2" s="38">
        <f t="shared" ref="AW2:AW3" si="11">IF(ISERROR(AI2+AV2),"",AI2+AV2)</f>
        <v>94.08</v>
      </c>
      <c r="AX2" s="41">
        <f t="shared" ref="AX2:AX3" si="12">IF(ISERROR((AZ2-AW2)/AZ2),"",(AZ2-AW2)/AZ2)</f>
        <v>0.2077</v>
      </c>
      <c r="AY2" s="38">
        <f>IF(ISERROR(BA2*(1-BB2)),"",BA2*(1-BB2))</f>
        <v>118.8</v>
      </c>
      <c r="AZ2" s="53">
        <v>118.75</v>
      </c>
      <c r="BA2" s="10">
        <v>269.99</v>
      </c>
      <c r="BB2" s="41">
        <v>0.56000000000000005</v>
      </c>
      <c r="BC2" s="54" t="s">
        <v>64</v>
      </c>
      <c r="BD2" s="38" t="str">
        <f t="shared" ref="BD2:BD3" si="13">IF(ISERROR(AX2*BC2),"",AW2*BC2)</f>
        <v/>
      </c>
      <c r="BE2" s="38" t="str">
        <f t="shared" ref="BE2:BE3" si="14">IF(ISERROR(AZ2*BC2),"",AZ2*BC2)</f>
        <v/>
      </c>
    </row>
    <row r="3" spans="1:57" ht="93.75" customHeight="1" x14ac:dyDescent="0.25">
      <c r="A3" s="32">
        <v>4</v>
      </c>
      <c r="B3" s="1"/>
      <c r="C3" s="1"/>
      <c r="D3" s="1" t="s">
        <v>4</v>
      </c>
      <c r="E3" s="1" t="s">
        <v>5</v>
      </c>
      <c r="F3" s="1" t="s">
        <v>61</v>
      </c>
      <c r="G3" s="52" t="s">
        <v>67</v>
      </c>
      <c r="H3" s="52" t="s">
        <v>68</v>
      </c>
      <c r="I3" s="52" t="s">
        <v>63</v>
      </c>
      <c r="J3" s="52" t="s">
        <v>69</v>
      </c>
      <c r="K3" s="52" t="s">
        <v>66</v>
      </c>
      <c r="L3" s="52" t="s">
        <v>70</v>
      </c>
      <c r="M3" s="1"/>
      <c r="N3" s="52" t="s">
        <v>75</v>
      </c>
      <c r="O3" s="1" t="s">
        <v>73</v>
      </c>
      <c r="P3" s="1" t="s">
        <v>58</v>
      </c>
      <c r="Q3" s="33"/>
      <c r="R3" s="34"/>
      <c r="S3" s="35" t="str">
        <f t="shared" si="0"/>
        <v/>
      </c>
      <c r="T3" s="36">
        <v>47.37</v>
      </c>
      <c r="U3" s="10"/>
      <c r="V3" s="1" t="s">
        <v>3</v>
      </c>
      <c r="W3" s="47">
        <v>58</v>
      </c>
      <c r="X3" s="47">
        <v>56</v>
      </c>
      <c r="Y3" s="47">
        <v>33</v>
      </c>
      <c r="Z3" s="34">
        <v>2</v>
      </c>
      <c r="AA3" s="9">
        <v>1</v>
      </c>
      <c r="AB3" s="51">
        <f t="shared" si="1"/>
        <v>0.107</v>
      </c>
      <c r="AC3" s="37">
        <f t="shared" si="2"/>
        <v>607</v>
      </c>
      <c r="AD3" s="1">
        <v>3300</v>
      </c>
      <c r="AE3" s="38">
        <f t="shared" si="3"/>
        <v>5.44</v>
      </c>
      <c r="AF3" s="52" t="s">
        <v>71</v>
      </c>
      <c r="AG3" s="39">
        <f>4.4%+19%</f>
        <v>0.23400000000000001</v>
      </c>
      <c r="AH3" s="38">
        <f t="shared" si="4"/>
        <v>11.08</v>
      </c>
      <c r="AI3" s="38">
        <f t="shared" si="5"/>
        <v>63.89</v>
      </c>
      <c r="AJ3" s="39">
        <v>0.06</v>
      </c>
      <c r="AK3" s="38">
        <f t="shared" si="6"/>
        <v>8.11</v>
      </c>
      <c r="AL3" s="39">
        <v>0.1</v>
      </c>
      <c r="AM3" s="38">
        <f t="shared" si="7"/>
        <v>13.51</v>
      </c>
      <c r="AN3" s="39">
        <v>0.1</v>
      </c>
      <c r="AO3" s="38">
        <f t="shared" si="8"/>
        <v>13.51</v>
      </c>
      <c r="AP3" s="1" t="s">
        <v>62</v>
      </c>
      <c r="AQ3" s="39">
        <v>7.0000000000000007E-2</v>
      </c>
      <c r="AR3" s="38">
        <f t="shared" si="9"/>
        <v>9.4600000000000009</v>
      </c>
      <c r="AS3" s="1"/>
      <c r="AT3" s="39"/>
      <c r="AU3" s="40">
        <f t="shared" si="10"/>
        <v>0</v>
      </c>
      <c r="AV3" s="38">
        <f t="shared" ref="AV3" si="15">IF(ISERROR(AK3+AM3+AO3+AR3+AU3),"",AK3+AM3+AO3+AR3+AU3)</f>
        <v>44.59</v>
      </c>
      <c r="AW3" s="38">
        <f t="shared" si="11"/>
        <v>108.48</v>
      </c>
      <c r="AX3" s="41">
        <f t="shared" si="12"/>
        <v>0.19719999999999999</v>
      </c>
      <c r="AY3" s="38">
        <f>IF(ISERROR(BA3*(1-BB3)),"",BA3*(1-BB3))</f>
        <v>135.12</v>
      </c>
      <c r="AZ3" s="53">
        <v>135.13</v>
      </c>
      <c r="BA3" s="10">
        <v>299.99</v>
      </c>
      <c r="BB3" s="41">
        <v>0.54959999999999998</v>
      </c>
      <c r="BC3" s="54" t="s">
        <v>64</v>
      </c>
      <c r="BD3" s="38" t="str">
        <f t="shared" si="13"/>
        <v/>
      </c>
      <c r="BE3" s="38" t="str">
        <f t="shared" si="14"/>
        <v/>
      </c>
    </row>
  </sheetData>
  <sheetProtection insertRows="0" deleteRows="0" sort="0"/>
  <protectedRanges>
    <protectedRange sqref="A2:M3 AV2:AY3 BA2:BC3 P2:AR3" name="Range1"/>
    <protectedRange sqref="AU2:AU3" name="Range1_1"/>
    <protectedRange sqref="N2:O3" name="Range1_2"/>
  </protectedRanges>
  <phoneticPr fontId="8" type="noConversion"/>
  <dataValidations count="1">
    <dataValidation type="list" allowBlank="1" showInputMessage="1" showErrorMessage="1" sqref="D2:F3 P2:P3 V2:V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2026-01-23T02:09:32Z</dcterms:modified>
</cp:coreProperties>
</file>