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190180\Desktop\"/>
    </mc:Choice>
  </mc:AlternateContent>
  <bookViews>
    <workbookView xWindow="0" yWindow="0" windowWidth="28800" windowHeight="12450"/>
  </bookViews>
  <sheets>
    <sheet name="Amazon" sheetId="12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aac">#REF!</definedName>
    <definedName name="ACCESSORIES">'[1]x-Lists'!$AH$2:$AH$12</definedName>
    <definedName name="AD">'[2]other data'!$T$2:$T$5</definedName>
    <definedName name="ALLOCATION">'[1]x-Lists'!$Q$2</definedName>
    <definedName name="ARTIFICIALFLOWERSPLANTS">#REF!</definedName>
    <definedName name="ARTIFICIALFLOWERSPLANTSA1">[3]!Table1[[#All],[VALENCE]]</definedName>
    <definedName name="ARTIFICIALFLOWERSPLANTSAW2">#REF!</definedName>
    <definedName name="ARTIFICIALFLOWERSPLANTSSILHOUETTE">[3]!Table1[[#All],[QUILT]]</definedName>
    <definedName name="Artwork">#REF!</definedName>
    <definedName name="as">#REF!</definedName>
    <definedName name="AssortedSKU_Range">#N/A</definedName>
    <definedName name="Banner">'[4]Hardline Drop down'!$H$5:$H$9</definedName>
    <definedName name="BASKETSBOWLSVASES">#REF!</definedName>
    <definedName name="BASKETSBOWLSVASESA1">#REF!</definedName>
    <definedName name="BASKETSBOWLSVASESA2">#REF!</definedName>
    <definedName name="BASKETSBOWLSVASESSILHOUETTE">#REF!</definedName>
    <definedName name="BEDBATH">[3]!Table1[[#All],[BEDDING]]</definedName>
    <definedName name="BEDBATHSIZE">[3]!Table1[[#All],[FULL/QUEEN]]</definedName>
    <definedName name="BEDBATHTICKETTYPE">[3]!Table1[[#All],[SMALL GUM]]</definedName>
    <definedName name="BEDBATHTICKETYPE">[3]!Table1[[#All],[SMALL GUM]]</definedName>
    <definedName name="BIG_IDEAS">'[1]x-Lists'!$AU$2:$AU$17</definedName>
    <definedName name="BLANKETSTHROWSA1">[3]!Table1[[#All],[KING]]</definedName>
    <definedName name="BLANKETSTHROWSS">[3]!Table1[[#All],[KING SHAM]]</definedName>
    <definedName name="brands">'[2]other data'!$K$2:$K$48</definedName>
    <definedName name="BULKPREPACKTYPE">'[1]x-Lists'!$H$2:$H$4</definedName>
    <definedName name="BuyUnits_Range">#N/A</definedName>
    <definedName name="ca_available_Range">#N/A</definedName>
    <definedName name="ca_Compliant_Range">#N/A</definedName>
    <definedName name="ca_CompliantReason_Range">#N/A</definedName>
    <definedName name="ca_SisVendor_Range">#N/A</definedName>
    <definedName name="ca_stuffedarticlesreg_Range">#N/A</definedName>
    <definedName name="CANDLEHOLDERS">[3]!Table1[KING]</definedName>
    <definedName name="CANDLES">[3]!Table1[[#All],[BEDSKIRTS]]</definedName>
    <definedName name="CANDLESA1">[3]!Table1[TWIN]</definedName>
    <definedName name="CANDLESA2">[3]!Table1[Column13]</definedName>
    <definedName name="CANDLESETS">[3]!Table1[TWIN]</definedName>
    <definedName name="CANDLESMATERIAL">#REF!</definedName>
    <definedName name="CANDLESMATERIAL\">#REF!</definedName>
    <definedName name="CANDLESPRODUCT">[3]!Table1[[#Headers],[BEDSKIRTS]]</definedName>
    <definedName name="CANDLESSILHOUETTE">[3]!Table1[[#All],[COMFORTER SET]]</definedName>
    <definedName name="CANDLESTICKETTYPE">[3]!Table1[[#All],[LARGE GUM]]</definedName>
    <definedName name="CANDLESTICKETYPE">[3]!Table1[LARGE GUM]</definedName>
    <definedName name="Case_Freight_Range">#N/A</definedName>
    <definedName name="CATEGORY">[5]Sheet1!$DW$2:$DW$3</definedName>
    <definedName name="categoryfinal">'[6]Import Quote Sheet'!$A$90:$A$190</definedName>
    <definedName name="CFSCY">'[1]x-imports'!$A$2:$A$3</definedName>
    <definedName name="chargeback">'[2]other data'!$B$2:$B$6</definedName>
    <definedName name="CLIMATE">'[1]x-Lists'!$O$2:$O$11</definedName>
    <definedName name="COLOR">'[1]x-Lists'!$AB$2:$AB$7</definedName>
    <definedName name="COLOR_FAMILY">'[1]x-Lists'!$AC$2:$AC$19</definedName>
    <definedName name="colour">[5]Sheet1!$EH$2:$EH$3</definedName>
    <definedName name="COMFORTERSBEDDINGSETSA1">[3]!Table1[[#All],[TWIN]]</definedName>
    <definedName name="COMFORTERSBEDDINGSETSS">[3]!Table1[[#All],[COMFORTER SET]]</definedName>
    <definedName name="COO_Dest">#N/A</definedName>
    <definedName name="COOCountry_Range">#N/A</definedName>
    <definedName name="COODest_Range">#N/A</definedName>
    <definedName name="countries">'[2]other data'!$I$3:$I$249</definedName>
    <definedName name="CURTAINSDRAPESA1">[3]!Table1[[#All],[VALENCE]]</definedName>
    <definedName name="CURTAINSDRAPESS">[3]!Table1[[#All],[OTHER]]</definedName>
    <definedName name="d">#N/A</definedName>
    <definedName name="_xlnm.Database">'[1]x-Lists'!$A$2:$A$9</definedName>
    <definedName name="dealPricing_Range">#N/A</definedName>
    <definedName name="DEC">#REF!</definedName>
    <definedName name="DECOARTIVEACCENTSSILHOUETTE">[3]!Table1[[#All],[DUVETS]]</definedName>
    <definedName name="DECOR">#REF!</definedName>
    <definedName name="DECORA1">[3]!Table1[NOT USED]</definedName>
    <definedName name="Decorative_Accessories">#REF!</definedName>
    <definedName name="DECORATIVEACCENSSILHOUETTE">#REF!</definedName>
    <definedName name="DECORATIVEACCENTS">[3]!Table1[[#All],[THROW PILLOWS]]</definedName>
    <definedName name="DECORATIVEACCENTSA1">[3]!Table1[[#All],[KING]]</definedName>
    <definedName name="DECORATIVEACCENTSA2">#REF!</definedName>
    <definedName name="DECORATIVEACCENTSSILHOUETTE">[3]!Table1[[#All],[DUVETS]]</definedName>
    <definedName name="DECORATIVEPILLOWSCHAIRPADS">[3]!Table1[[#All],[THROW PILLOWS]]</definedName>
    <definedName name="DECORATIVEPILLOWSCHAIRPADSA1">[3]!Table1[[#All],[QUEEN]]</definedName>
    <definedName name="DECORPRODUCT">#REF!</definedName>
    <definedName name="Description1_Range">#N/A</definedName>
    <definedName name="Description2_Range">#N/A</definedName>
    <definedName name="DesignStrat">#N/A</definedName>
    <definedName name="DESTINATIONPORT">'[1]x-imports'!$B$2:$B$3</definedName>
    <definedName name="DIAMETER">'[1]x-Lists'!$AM$2:$AM$9</definedName>
    <definedName name="diffgrp">'[2]diff group head'!$A$2:$A$47</definedName>
    <definedName name="DIFFS">'[2]other data'!$AF$2:$AF$13</definedName>
    <definedName name="Division1">'[4]Hardline Drop down'!$A$5:$A$16</definedName>
    <definedName name="DUVETCOVERSA1">[3]!Table1[[#All],[EURO]]</definedName>
    <definedName name="DUVETCOVERSS">[3]!Table1[[#All],[DUVETS]]</definedName>
    <definedName name="ENERGY_EFFICIENT">'[1]x-Lists'!$AJ$2:$AJ$7</definedName>
    <definedName name="ESSENTIALOILDIFFUSERS">#REF!</definedName>
    <definedName name="ESSENTIALOILSDIFFUSERS">#REF!</definedName>
    <definedName name="EVENT">'[1]x-Lists'!$AQ$2:$AQ$8</definedName>
    <definedName name="Exchange_Rate">[7]Costs!$J$11</definedName>
    <definedName name="FABRIC_WEIGHT">'[1]x-Lists'!$AI$2:$AI$5</definedName>
    <definedName name="Feature1_Range">#N/A</definedName>
    <definedName name="Feature10_Range">#N/A</definedName>
    <definedName name="Feature2_Range">#N/A</definedName>
    <definedName name="Feature3_Range">#N/A</definedName>
    <definedName name="Feature4_Range">#N/A</definedName>
    <definedName name="Feature5_Range">#N/A</definedName>
    <definedName name="Feature6_Range">#N/A</definedName>
    <definedName name="Feature7_Range">#N/A</definedName>
    <definedName name="Feature8_Range">#N/A</definedName>
    <definedName name="Feature9_Range">#N/A</definedName>
    <definedName name="FIFRACompliance_Range">#N/A</definedName>
    <definedName name="FIFRAExemption_Range">#N/A</definedName>
    <definedName name="FILL">'[1]x-Lists'!$AR$2:$AR$7</definedName>
    <definedName name="finalports">'[6]Import Quote Sheet'!$B$90:$B$123</definedName>
    <definedName name="fiscalweeks">#REF!</definedName>
    <definedName name="foam">[5]Sheet1!$EC$2:$EC$3</definedName>
    <definedName name="FOBPORT">'[1]x-imports'!$C$2:$C$40</definedName>
    <definedName name="FRAGRANCEACCESSORIES">[3]!Table1[NOT USED]</definedName>
    <definedName name="FRAGRANCEPLUGINS">[3]!Table1[Column13]</definedName>
    <definedName name="FRAGRANCESPRAYS">#REF!</definedName>
    <definedName name="FRAMES">[3]!Table1[THROW PILLOWS]</definedName>
    <definedName name="FRAMESA1">[3]!Table1[KING]</definedName>
    <definedName name="FRAMESA2">#REF!</definedName>
    <definedName name="FRAMESTICKETTYPE">#REF!</definedName>
    <definedName name="FREIGHT">'[1]x-Lists'!$I$2:$I$5</definedName>
    <definedName name="gen_nontxtl_UOM_Range">#N/A</definedName>
    <definedName name="gen_txtl_permlbl_careinstr_Range">#N/A</definedName>
    <definedName name="gen_txtl_permlbl_fabrcont_Range">#N/A</definedName>
    <definedName name="gen_txtl_permlbl_vendinfo_Range">#N/A</definedName>
    <definedName name="GENDER">'[1]x-Lists'!$AD$2:$AD$5</definedName>
    <definedName name="HANGER">[2]hangers!$B$3:$B$42</definedName>
    <definedName name="hanger2">[2]hangers!$G$3:$G$42</definedName>
    <definedName name="HOLIDAY">'[1]x-Lists'!$AP$2:$AP$10</definedName>
    <definedName name="HOMEDECOR">[3]!Table1[[#All],[DECORATIVE PILLOWS &amp; CHAIR PADS]]</definedName>
    <definedName name="HOMEDECORSIZE">[3]!Table1[[#All],[UNKOWN]]</definedName>
    <definedName name="HOMEDECORTICKETTYPE">[3]!Table1[[#All],[LARGE GUM]]</definedName>
    <definedName name="JARCANDLES">#REF!</definedName>
    <definedName name="JARS">#REF!</definedName>
    <definedName name="KD">[5]Sheet1!$DS$2:$DS$2</definedName>
    <definedName name="KIDSBEDDINGA1">[3]!Table1[[#All],[STANDARD]]</definedName>
    <definedName name="KIDSBEDDINGS">[3]!Table1[[#All],[COORDINATING PILLOWS]]</definedName>
    <definedName name="LicensedProduct_Range">#N/A</definedName>
    <definedName name="LIFESTYLE">'[1]x-Lists'!$T$2:$T$5</definedName>
    <definedName name="LOCALIZATION__PRICEPOINT">'[1]x-Lists'!$Z$2:$Z$5</definedName>
    <definedName name="loctype">'[2]other data'!$BN$2:$BN$6</definedName>
    <definedName name="M">[5]Sheet1!$EA$2:$EA$3</definedName>
    <definedName name="MATERIAL">'[1]x-Lists'!$AE$2:$AE$83</definedName>
    <definedName name="MELTS">#REF!</definedName>
    <definedName name="NOPE">[3]!Table1[[#All],[BEDDING]]</definedName>
    <definedName name="NOTHING">[3]!Table1[[#Headers],[DECORATIVE PILLOWS &amp; CHAIR PADS]]</definedName>
    <definedName name="NOVELTYCANDLES\">#REF!</definedName>
    <definedName name="Office">'[4]Hardline Drop down'!$C$5:$C$21</definedName>
    <definedName name="ORDERTYPE">'[2]other data'!$AN$2:$AN$6</definedName>
    <definedName name="OTB">'[2]other data'!$R$2:$R$14</definedName>
    <definedName name="OTHERCANDLES">#REF!</definedName>
    <definedName name="PACK">[5]Sheet1!$EE$2:$EE$3</definedName>
    <definedName name="PACK_SET">'[1]x-Lists'!$AO$2:$AO$34</definedName>
    <definedName name="PATTERN">'[1]x-Lists'!$AF$2:$AF$49</definedName>
    <definedName name="PAYMENTTERMS">'[1]x-imports'!$E$2:$E$3</definedName>
    <definedName name="PICTUREFRAMESPHOTOALBUMS">[3]!Table1[[#All],[VALENCES]]</definedName>
    <definedName name="PICTUREFRAMESPHOTOALBUMSA1">[3]!Table1[[#All],[NOT USED]]</definedName>
    <definedName name="PICTUREFRAMESPHOTOALBUMSA2">#REF!</definedName>
    <definedName name="PICTUREFRAMESPHOTOALBUMSSILHOUETTE">[3]!Table1[[#All],[COORDINATING PILLOWS]]</definedName>
    <definedName name="PILLARCANDLES">#REF!</definedName>
    <definedName name="PILLOWSHAMSA1">[3]!Table1[[#All],[CAL KING]]</definedName>
    <definedName name="PILLOWSHAMSS">[3]!Table1[[#All],[STD SHAM]]</definedName>
    <definedName name="PITCTUREFRAMESPHOTOALBUMS">[3]!Table1[[#All],[VALENCES]]</definedName>
    <definedName name="PkgFormat">#N/A</definedName>
    <definedName name="PO_BUY_TYPE">'[1]x-Lists'!$W$2:$W$5</definedName>
    <definedName name="po_type">'[2]other data'!$AU$2:$AU$11</definedName>
    <definedName name="POOP">#REF!</definedName>
    <definedName name="PORT_IFF">[8]a!$A$10:$B$35</definedName>
    <definedName name="POTPOURRI">#REF!</definedName>
    <definedName name="POtype">#REF!</definedName>
    <definedName name="Preticketed_Range">#N/A</definedName>
    <definedName name="Prints">#REF!</definedName>
    <definedName name="QSFOB">[9]Q1!$C$38</definedName>
    <definedName name="QUEUING">'[1]x-Lists'!$P$2</definedName>
    <definedName name="QUEUING_ITEMS">'[1]x-Lists'!$Y$2:$Y$50</definedName>
    <definedName name="QUILTSANDCOVERLETSA1">[3]!Table1[[#All],[KING / CAL KING]]</definedName>
    <definedName name="QUILTSANDCOVERLETSS">[3]!Table1[[#All],[QUILT]]</definedName>
    <definedName name="retailAK_O_YN_Range">#N/A</definedName>
    <definedName name="retailCA_O_YN_Range">#N/A</definedName>
    <definedName name="retailHA_O_YN_Range">#N/A</definedName>
    <definedName name="retailPR_O_YN_Range">#N/A</definedName>
    <definedName name="retailUS_O_YN_Range">#N/A</definedName>
    <definedName name="runnum">'[2]other data'!$BI$2:$BI$18</definedName>
    <definedName name="saetwe">[10]Mapping!$D$2:$D$53</definedName>
    <definedName name="scalenum">'[2]other data'!$BG$2:$BG$18</definedName>
    <definedName name="SCORECARD">'[1]x-Lists'!$E$2:$E$5</definedName>
    <definedName name="SEASON">'[1]x-Lists'!$L$2:$L$6</definedName>
    <definedName name="SellUnits_Range">#N/A</definedName>
    <definedName name="SHAPE">'[1]x-Lists'!$AK$2:$AK$10</definedName>
    <definedName name="SHEETSA1">[3]!Table1[[#All],[KING PC]]</definedName>
    <definedName name="SHEETSS">[3]!Table1[[#All],[BEDDING SETS]]</definedName>
    <definedName name="SHIPTO">'[1]x-Lists'!$B$2:$B$6</definedName>
    <definedName name="SIZE">'[1]x-Lists'!$AL$2:$AL$66</definedName>
    <definedName name="size1">#REF!</definedName>
    <definedName name="size1a">#REF!</definedName>
    <definedName name="SPECIAL">[2]comments!$B$3:$B$54</definedName>
    <definedName name="SPECIAL_PROCESSING">'[1]x-Lists'!$R$2:$R$15</definedName>
    <definedName name="ssn_code">'[2]other data'!$AQ$2:$AQ$110</definedName>
    <definedName name="ssn_phase">'[2]other data'!$AS$2:$AS$83</definedName>
    <definedName name="suggestedMessage_Range">#N/A</definedName>
    <definedName name="SUPPLIER">'[2]vendor info'!$A$4:$A$400</definedName>
    <definedName name="TBJ">'[2]other data'!$AK$2:$AK$10</definedName>
    <definedName name="TERMS">'[2]other data'!$P$2:$P$7</definedName>
    <definedName name="TESTING">'[1]x-Lists'!$AV$2:$AV$3</definedName>
    <definedName name="TEXTILE_ITEM">'[1]x-Lists'!$AG$2:$AG$62</definedName>
    <definedName name="THEME">'[1]x-Lists'!$AS$2:$AS$14</definedName>
    <definedName name="THREAD_COUNT">'[1]x-Lists'!$AN$2:$AN$27</definedName>
    <definedName name="THROWPILLOWSA1">[3]!Table1[[#All],[NOT USED]]</definedName>
    <definedName name="THROWPILLOWSS">[3]!Table1[[#All],[DEC PILLOW ]]</definedName>
    <definedName name="THROWSPILLOWSA1">[3]!Table1[[#All],[NOT USED]]</definedName>
    <definedName name="TICKET">[2]tickets!$B$3:$B$27</definedName>
    <definedName name="ticket2">[2]tickets!$G$3:$G$27</definedName>
    <definedName name="TICKETTYPE">'[1]x-Lists'!$N$2:$N$8</definedName>
    <definedName name="TransitCalendar">#REF!</definedName>
    <definedName name="TransitOTBWeeks">#REF!</definedName>
    <definedName name="TREATMENT">'[1]x-Lists'!$AT$2:$AT$28</definedName>
    <definedName name="UDA3A">'[2]other data'!$AY$2:$AY$4</definedName>
    <definedName name="UDA3B">'[2]other data'!$AZ$2:$AZ$6</definedName>
    <definedName name="UNIT">[5]Sheet1!$EF$2:$EF$3</definedName>
    <definedName name="upc">'[2]other data'!$AH$2:$AH$10</definedName>
    <definedName name="UPC1A">'[2]other data'!$BD$2:$BD$5</definedName>
    <definedName name="UPC2A">'[2]other data'!$BF$2:$BF$5</definedName>
    <definedName name="Upload">'[4]Hardline Drop down'!$E$5</definedName>
    <definedName name="VALENCESA1">[3]!Table1[[#All],[PANEL]]</definedName>
    <definedName name="VALENCESS">[3]!Table1[[#All],[N/A]]</definedName>
    <definedName name="VASE">#REF!</definedName>
    <definedName name="VendorType">'[4]Hardline Drop down'!$F$5:$F$8</definedName>
    <definedName name="VOTIVETEALIGHTCANDLES">#REF!</definedName>
    <definedName name="WALLDECOR">[3]!Table1[VALENCES]</definedName>
    <definedName name="WALLDECORA1">#REF!</definedName>
    <definedName name="WALLDECORA2">#REF!</definedName>
    <definedName name="WALLDECORSILHOUETTE">[3]!Table1[[#All],[BEDDING SETS]]</definedName>
    <definedName name="WAREHOUSE">'[2]other data'!$BL$2:$BL$24</definedName>
    <definedName name="WAXMELTSTARTS">#REF!</definedName>
    <definedName name="WAXMELTWARMERS">#REF!</definedName>
    <definedName name="WEB_SIZE_CHART">'[1]x-Lists'!$X$2:$X$46</definedName>
    <definedName name="WINDOWTREATMENTS">[3]!Table1[[#All],[VALENCES]]</definedName>
    <definedName name="wood">[5]Sheet1!$EG$2:$EG$3</definedName>
    <definedName name="WREATH">#REF!</definedName>
    <definedName name="YESNO">'[1]x-Lists'!$D$2:$D$3</definedName>
    <definedName name="YNE">'[2]other data'!$BB$2:$BB$5</definedName>
    <definedName name="YNES">'[2]other data'!$BR$2:$BR$6</definedName>
    <definedName name="阿萨德股份">[10]Mapping!$AN$2:$AN$9</definedName>
    <definedName name="先说说">[11]Mapping!$D$2:$D$53</definedName>
    <definedName name="正确">[12]Sheet1!$EA$2:$EA$3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Y6" i="12" l="1"/>
  <c r="AS6" i="12"/>
  <c r="AO6" i="12"/>
  <c r="AM6" i="12"/>
  <c r="AK6" i="12"/>
  <c r="AG6" i="12"/>
  <c r="AB6" i="12"/>
  <c r="AC6" i="12" s="1"/>
  <c r="AE6" i="12" s="1"/>
  <c r="Q6" i="12"/>
  <c r="T6" i="12" s="1"/>
  <c r="AY5" i="12"/>
  <c r="AS5" i="12"/>
  <c r="AO5" i="12"/>
  <c r="AM5" i="12"/>
  <c r="AK5" i="12"/>
  <c r="AG5" i="12"/>
  <c r="AB5" i="12"/>
  <c r="AC5" i="12" s="1"/>
  <c r="AE5" i="12" s="1"/>
  <c r="Q5" i="12"/>
  <c r="T5" i="12" s="1"/>
  <c r="AY4" i="12"/>
  <c r="AS4" i="12"/>
  <c r="AO4" i="12"/>
  <c r="AM4" i="12"/>
  <c r="AK4" i="12"/>
  <c r="AG4" i="12"/>
  <c r="AB4" i="12"/>
  <c r="AC4" i="12" s="1"/>
  <c r="AE4" i="12" s="1"/>
  <c r="Q4" i="12"/>
  <c r="T4" i="12" s="1"/>
  <c r="AY3" i="12"/>
  <c r="AS3" i="12"/>
  <c r="AO3" i="12"/>
  <c r="AM3" i="12"/>
  <c r="AK3" i="12"/>
  <c r="AT3" i="12" s="1"/>
  <c r="AG3" i="12"/>
  <c r="AB3" i="12"/>
  <c r="AC3" i="12" s="1"/>
  <c r="AE3" i="12" s="1"/>
  <c r="Q3" i="12"/>
  <c r="T3" i="12" s="1"/>
  <c r="AY2" i="12"/>
  <c r="AS2" i="12"/>
  <c r="AO2" i="12"/>
  <c r="AM2" i="12"/>
  <c r="AK2" i="12"/>
  <c r="AG2" i="12"/>
  <c r="AB2" i="12"/>
  <c r="AC2" i="12" s="1"/>
  <c r="AE2" i="12" s="1"/>
  <c r="Q2" i="12"/>
  <c r="T2" i="12" s="1"/>
  <c r="AT4" i="12" l="1"/>
  <c r="AT5" i="12"/>
  <c r="AT2" i="12"/>
  <c r="AT6" i="12"/>
  <c r="AH3" i="12"/>
  <c r="AI3" i="12" s="1"/>
  <c r="AH4" i="12"/>
  <c r="AI4" i="12" s="1"/>
  <c r="AH2" i="12"/>
  <c r="AI2" i="12" s="1"/>
  <c r="AH5" i="12"/>
  <c r="AI5" i="12" s="1"/>
  <c r="AH6" i="12"/>
  <c r="AI6" i="12" s="1"/>
</calcChain>
</file>

<file path=xl/comments1.xml><?xml version="1.0" encoding="utf-8"?>
<comments xmlns="http://schemas.openxmlformats.org/spreadsheetml/2006/main">
  <authors>
    <author>heather.zhu@jlahome.com</author>
  </authors>
  <commentList>
    <comment ref="S1" authorId="0" shapeId="0">
      <text>
        <r>
          <rPr>
            <sz val="11"/>
            <rFont val="Calibri"/>
            <family val="2"/>
          </rPr>
          <t>[China RMB Cost]/[Exchange Rate]</t>
        </r>
      </text>
    </comment>
    <comment ref="AB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C1" authorId="0" shapeId="0">
      <text>
        <r>
          <rPr>
            <sz val="11"/>
            <rFont val="Calibri"/>
            <family val="2"/>
          </rPr>
          <t>65/[Cubic Meter per Carton]*[Case Pack]</t>
        </r>
      </text>
    </comment>
    <comment ref="AE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H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I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K1" authorId="0" shapeId="0">
      <text>
        <r>
          <rPr>
            <sz val="11"/>
            <rFont val="Calibri"/>
            <family val="2"/>
          </rPr>
          <t>[JLA FOB CA/GA Price Quote (Formula)]*[DA %]</t>
        </r>
      </text>
    </comment>
    <comment ref="AM1" authorId="0" shapeId="0">
      <text>
        <r>
          <rPr>
            <sz val="11"/>
            <rFont val="Calibri"/>
            <family val="2"/>
          </rPr>
          <t>[JLA FOB CA/GA Price Quote (Formula)]*[General Load %]</t>
        </r>
      </text>
    </comment>
    <comment ref="AO1" authorId="0" shapeId="0">
      <text>
        <r>
          <rPr>
            <sz val="11"/>
            <rFont val="Calibri"/>
            <family val="2"/>
          </rPr>
          <t>[JLA FOB CA/GA Price Quote (Formula)]*[Warehouse Charge %]</t>
        </r>
      </text>
    </comment>
    <comment ref="AP1" authorId="0" shapeId="0">
      <text>
        <r>
          <rPr>
            <sz val="11"/>
            <rFont val="Calibri"/>
            <family val="2"/>
          </rPr>
          <t>IF(([DSV Cost]-[JLA FOB CA/GA Price Quote (Formula)])&lt;2.5,2.5-([DSV Cost]-[JLA FOB CA/GA Price Quote (Formula)]),0)</t>
        </r>
      </text>
    </comment>
    <comment ref="AS1" authorId="0" shapeId="0">
      <text>
        <r>
          <rPr>
            <sz val="11"/>
            <rFont val="Calibri"/>
            <family val="2"/>
          </rPr>
          <t>[JLA FOB CA/GA Price Quote (Formula)]*[Load 1 %]</t>
        </r>
      </text>
    </comment>
    <comment ref="AT1" authorId="0" shapeId="0">
      <text>
        <r>
          <rPr>
            <sz val="11"/>
            <rFont val="Calibri"/>
            <family val="2"/>
          </rPr>
          <t>[DA $]+[General Load $]+[Warehouse Charge $]+[Dropship Charge]+[Load 1 $]</t>
        </r>
      </text>
    </comment>
    <comment ref="AU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V1" authorId="0" shapeId="0">
      <text>
        <r>
          <rPr>
            <sz val="11"/>
            <rFont val="Calibri"/>
            <family val="2"/>
          </rPr>
          <t>([JLA FOB CA/GA Price Quote (Formula)]-[LDP Cost with Load $])/[JLA FOB CA/GA Price Quote (Formula)]</t>
        </r>
      </text>
    </comment>
    <comment ref="AW1" authorId="0" shapeId="0">
      <text>
        <r>
          <rPr>
            <sz val="11"/>
            <rFont val="Calibri"/>
            <family val="2"/>
          </rPr>
          <t>[DSV Cost]/1.05</t>
        </r>
      </text>
    </comment>
  </commentList>
</comments>
</file>

<file path=xl/sharedStrings.xml><?xml version="1.0" encoding="utf-8"?>
<sst xmlns="http://schemas.openxmlformats.org/spreadsheetml/2006/main" count="117" uniqueCount="69">
  <si>
    <t>Adele</t>
  </si>
  <si>
    <t>Brand</t>
  </si>
  <si>
    <t>Madison Park Essential</t>
  </si>
  <si>
    <t>Licensor</t>
  </si>
  <si>
    <t>Line No.</t>
  </si>
  <si>
    <t>Photo</t>
  </si>
  <si>
    <t>VIN/Art No.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</si>
  <si>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</si>
  <si>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</si>
  <si>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</si>
  <si>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</si>
  <si>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</si>
  <si>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</si>
  <si>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</si>
  <si>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</si>
  <si>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Item No.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</si>
  <si>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</si>
  <si>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</si>
  <si>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</si>
  <si>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</si>
  <si>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</si>
  <si>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</si>
  <si>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</si>
  <si>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</si>
  <si>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</si>
  <si>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</si>
  <si>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</si>
  <si>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</si>
  <si>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</si>
  <si>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</si>
  <si>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</si>
  <si>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</si>
  <si>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</si>
  <si>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</si>
  <si>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</si>
  <si>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</si>
  <si>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</si>
  <si>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</si>
  <si>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</si>
  <si>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</si>
  <si>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</si>
  <si>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</si>
  <si>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</si>
  <si>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Dropship Charge</t>
  </si>
  <si>
    <t>Load 1</t>
  </si>
  <si>
    <t>Load 1 %</t>
  </si>
  <si>
    <t>Load 1 $</t>
  </si>
  <si>
    <t>Total Load $</t>
  </si>
  <si>
    <t>LDP Cost with Load $</t>
  </si>
  <si>
    <t>JLA LDP MU%</t>
  </si>
  <si>
    <t>JLA FOB CA/GA Price Quote (Formula)</t>
  </si>
  <si>
    <t>Suggested Retail Price</t>
  </si>
  <si>
    <t>Initial Markup</t>
  </si>
  <si>
    <t>N/A</t>
  </si>
  <si>
    <t xml:space="preserve">Face: 100%polyester Back: 100%polyester </t>
  </si>
  <si>
    <t>Green</t>
  </si>
  <si>
    <t>Set</t>
  </si>
  <si>
    <t>Compressed/Knocked Down</t>
  </si>
  <si>
    <t>9404.40.9022</t>
  </si>
  <si>
    <t>Qnty</t>
  </si>
  <si>
    <t>5 Pieces Comforter Set with Sheet Set</t>
  </si>
  <si>
    <t>Comforter/Shams: 100% polyester printed 95gsm microfiber face with ruffle edge, printed 95gsm microfiber reverse, 100% polyester filling 
Sheet Set: 100% polyester printed 95gsm microfiber</t>
  </si>
  <si>
    <t>TXL: 66x90"/20*26+2"(1)/66*96"/39*80+12"/20*30"(1)</t>
  </si>
  <si>
    <t>7 Pieces Comforter Set with Sheet Set</t>
  </si>
  <si>
    <t>Full: 80x90"/20*26+2"(2)/81*96"/54*75+15"/20*30"(2)</t>
  </si>
  <si>
    <t>Queen: 90x90"/20*26+2"(2)/90*102"/60*80+15"/20*30"(2)</t>
  </si>
  <si>
    <t>K: 104x90"/20*36+2"(2)/108*102"/78*80+15"/20*40"(2)</t>
  </si>
  <si>
    <t>CAL KING: 104x98"/20*36+2"(2)/108*102"/72*84‘’+15"/20*40"(2)</t>
  </si>
  <si>
    <t>COMFORTER (SET)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</si>
</sst>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9" formatCode="0.000"/>
    <numFmt numFmtId="180" formatCode="[$¥-478]#,##0.00"/>
    <numFmt numFmtId="183" formatCode="&quot;$&quot;#,##0.00"/>
    <numFmt numFmtId="184" formatCode="_(&quot;$&quot;* #,##0.00_);_(&quot;$&quot;* \(#,##0.00\);_(&quot;$&quot;* &quot;-&quot;??_);_(@_)"/>
    <numFmt numFmtId="185" formatCode="0.0"/>
  </numFmts>
  <fonts count="9" x14ac:knownFonts="1">
    <font>
      <sz val="11"/>
      <color theme="1"/>
      <name val="宋体"/>
      <charset val="134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i/>
      <sz val="11"/>
      <name val="Calibri"/>
      <family val="2"/>
    </font>
    <font>
      <sz val="11"/>
      <name val="Arial"/>
      <family val="2"/>
    </font>
    <font>
      <b/>
      <sz val="10"/>
      <color indexed="12"/>
      <name val="Arial"/>
      <family val="2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1">
    <xf numFmtId="0" fontId="0" fillId="0" borderId="0">
      <alignment vertical="center"/>
    </xf>
    <xf numFmtId="0" fontId="3" fillId="0" borderId="0"/>
    <xf numFmtId="0" fontId="7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/>
    <xf numFmtId="184" fontId="2" fillId="0" borderId="0" applyFont="0" applyFill="0" applyBorder="0" applyAlignment="0" applyProtection="0"/>
    <xf numFmtId="0" fontId="3" fillId="0" borderId="0"/>
    <xf numFmtId="0" fontId="3" fillId="0" borderId="0"/>
    <xf numFmtId="0" fontId="7" fillId="0" borderId="0"/>
    <xf numFmtId="9" fontId="2" fillId="0" borderId="0" applyFont="0" applyFill="0" applyBorder="0" applyAlignment="0" applyProtection="0"/>
    <xf numFmtId="0" fontId="2" fillId="0" borderId="0"/>
    <xf numFmtId="0" fontId="3" fillId="0" borderId="0"/>
  </cellStyleXfs>
  <cellXfs count="43">
    <xf numFmtId="0" fontId="0" fillId="0" borderId="0" xfId="0">
      <alignment vertical="center"/>
    </xf>
    <xf numFmtId="0" fontId="2" fillId="0" borderId="1" xfId="0" applyFont="1" applyBorder="1" applyAlignment="1">
      <alignment wrapText="1"/>
    </xf>
    <xf numFmtId="0" fontId="2" fillId="0" borderId="0" xfId="9" applyAlignment="1">
      <alignment wrapText="1"/>
    </xf>
    <xf numFmtId="0" fontId="1" fillId="0" borderId="1" xfId="9" applyFont="1" applyBorder="1" applyAlignment="1">
      <alignment horizontal="center" wrapText="1"/>
    </xf>
    <xf numFmtId="0" fontId="1" fillId="3" borderId="1" xfId="9" applyFont="1" applyFill="1" applyBorder="1" applyAlignment="1">
      <alignment horizontal="center" wrapText="1"/>
    </xf>
    <xf numFmtId="0" fontId="4" fillId="3" borderId="1" xfId="9" applyFont="1" applyFill="1" applyBorder="1" applyAlignment="1">
      <alignment horizontal="center" wrapText="1"/>
    </xf>
    <xf numFmtId="0" fontId="2" fillId="0" borderId="1" xfId="9" applyBorder="1" applyAlignment="1">
      <alignment horizontal="center" wrapText="1"/>
    </xf>
    <xf numFmtId="0" fontId="2" fillId="0" borderId="1" xfId="9" applyBorder="1" applyAlignment="1">
      <alignment wrapText="1"/>
    </xf>
    <xf numFmtId="0" fontId="5" fillId="0" borderId="1" xfId="1" applyFont="1" applyBorder="1" applyAlignment="1" applyProtection="1">
      <alignment horizontal="left" wrapText="1"/>
      <protection locked="0"/>
    </xf>
    <xf numFmtId="0" fontId="4" fillId="4" borderId="1" xfId="9" applyFont="1" applyFill="1" applyBorder="1" applyAlignment="1">
      <alignment horizontal="center" wrapText="1"/>
    </xf>
    <xf numFmtId="0" fontId="1" fillId="4" borderId="1" xfId="9" applyFont="1" applyFill="1" applyBorder="1" applyAlignment="1">
      <alignment horizontal="center" wrapText="1"/>
    </xf>
    <xf numFmtId="0" fontId="2" fillId="0" borderId="1" xfId="9" applyBorder="1" applyAlignment="1">
      <alignment vertical="top" wrapText="1"/>
    </xf>
    <xf numFmtId="0" fontId="2" fillId="4" borderId="1" xfId="0" applyFont="1" applyFill="1" applyBorder="1" applyAlignment="1">
      <alignment wrapText="1"/>
    </xf>
    <xf numFmtId="49" fontId="2" fillId="4" borderId="1" xfId="0" applyNumberFormat="1" applyFont="1" applyFill="1" applyBorder="1" applyAlignment="1">
      <alignment wrapText="1"/>
    </xf>
    <xf numFmtId="180" fontId="1" fillId="5" borderId="1" xfId="9" applyNumberFormat="1" applyFont="1" applyFill="1" applyBorder="1" applyAlignment="1">
      <alignment horizontal="center" wrapText="1"/>
    </xf>
    <xf numFmtId="2" fontId="1" fillId="5" borderId="1" xfId="9" applyNumberFormat="1" applyFont="1" applyFill="1" applyBorder="1" applyAlignment="1">
      <alignment horizontal="center" wrapText="1"/>
    </xf>
    <xf numFmtId="183" fontId="6" fillId="5" borderId="1" xfId="10" applyNumberFormat="1" applyFont="1" applyFill="1" applyBorder="1" applyAlignment="1">
      <alignment wrapText="1"/>
    </xf>
    <xf numFmtId="183" fontId="1" fillId="6" borderId="2" xfId="9" applyNumberFormat="1" applyFont="1" applyFill="1" applyBorder="1" applyAlignment="1">
      <alignment horizontal="center" wrapText="1"/>
    </xf>
    <xf numFmtId="180" fontId="2" fillId="0" borderId="1" xfId="9" applyNumberFormat="1" applyBorder="1" applyAlignment="1">
      <alignment wrapText="1"/>
    </xf>
    <xf numFmtId="2" fontId="2" fillId="0" borderId="1" xfId="9" applyNumberFormat="1" applyBorder="1" applyAlignment="1">
      <alignment wrapText="1"/>
    </xf>
    <xf numFmtId="183" fontId="2" fillId="7" borderId="1" xfId="4" applyNumberFormat="1" applyFont="1" applyFill="1" applyBorder="1" applyAlignment="1">
      <alignment wrapText="1"/>
    </xf>
    <xf numFmtId="183" fontId="2" fillId="0" borderId="2" xfId="9" applyNumberFormat="1" applyBorder="1" applyAlignment="1">
      <alignment wrapText="1"/>
    </xf>
    <xf numFmtId="183" fontId="1" fillId="5" borderId="1" xfId="9" applyNumberFormat="1" applyFont="1" applyFill="1" applyBorder="1" applyAlignment="1">
      <alignment horizontal="center" wrapText="1"/>
    </xf>
    <xf numFmtId="0" fontId="4" fillId="0" borderId="1" xfId="9" applyFont="1" applyBorder="1" applyAlignment="1">
      <alignment horizontal="center" wrapText="1"/>
    </xf>
    <xf numFmtId="185" fontId="1" fillId="0" borderId="1" xfId="9" applyNumberFormat="1" applyFont="1" applyBorder="1" applyAlignment="1">
      <alignment horizontal="center" wrapText="1"/>
    </xf>
    <xf numFmtId="183" fontId="2" fillId="0" borderId="1" xfId="9" applyNumberFormat="1" applyBorder="1" applyAlignment="1">
      <alignment wrapText="1"/>
    </xf>
    <xf numFmtId="185" fontId="2" fillId="0" borderId="1" xfId="9" applyNumberFormat="1" applyBorder="1" applyAlignment="1">
      <alignment wrapText="1"/>
    </xf>
    <xf numFmtId="2" fontId="1" fillId="0" borderId="1" xfId="9" applyNumberFormat="1" applyFont="1" applyBorder="1" applyAlignment="1">
      <alignment horizontal="center" wrapText="1"/>
    </xf>
    <xf numFmtId="1" fontId="1" fillId="0" borderId="1" xfId="9" applyNumberFormat="1" applyFont="1" applyBorder="1" applyAlignment="1">
      <alignment horizontal="center" wrapText="1"/>
    </xf>
    <xf numFmtId="179" fontId="6" fillId="0" borderId="1" xfId="10" applyNumberFormat="1" applyFont="1" applyBorder="1" applyAlignment="1">
      <alignment wrapText="1"/>
    </xf>
    <xf numFmtId="1" fontId="2" fillId="0" borderId="1" xfId="9" applyNumberFormat="1" applyBorder="1" applyAlignment="1">
      <alignment wrapText="1"/>
    </xf>
    <xf numFmtId="179" fontId="2" fillId="7" borderId="1" xfId="9" applyNumberFormat="1" applyFill="1" applyBorder="1" applyAlignment="1">
      <alignment wrapText="1"/>
    </xf>
    <xf numFmtId="1" fontId="6" fillId="0" borderId="1" xfId="10" applyNumberFormat="1" applyFont="1" applyBorder="1" applyAlignment="1">
      <alignment wrapText="1"/>
    </xf>
    <xf numFmtId="183" fontId="6" fillId="0" borderId="1" xfId="10" applyNumberFormat="1" applyFont="1" applyBorder="1" applyAlignment="1">
      <alignment wrapText="1"/>
    </xf>
    <xf numFmtId="1" fontId="2" fillId="7" borderId="1" xfId="9" applyNumberFormat="1" applyFill="1" applyBorder="1" applyAlignment="1">
      <alignment wrapText="1"/>
    </xf>
    <xf numFmtId="183" fontId="2" fillId="7" borderId="1" xfId="9" applyNumberFormat="1" applyFill="1" applyBorder="1" applyAlignment="1">
      <alignment wrapText="1"/>
    </xf>
    <xf numFmtId="10" fontId="1" fillId="0" borderId="1" xfId="9" applyNumberFormat="1" applyFont="1" applyBorder="1" applyAlignment="1">
      <alignment horizontal="center" wrapText="1"/>
    </xf>
    <xf numFmtId="10" fontId="2" fillId="0" borderId="1" xfId="9" applyNumberFormat="1" applyBorder="1" applyAlignment="1">
      <alignment wrapText="1"/>
    </xf>
    <xf numFmtId="183" fontId="6" fillId="2" borderId="1" xfId="10" applyNumberFormat="1" applyFont="1" applyFill="1" applyBorder="1" applyAlignment="1">
      <alignment wrapText="1"/>
    </xf>
    <xf numFmtId="10" fontId="6" fillId="2" borderId="1" xfId="10" applyNumberFormat="1" applyFont="1" applyFill="1" applyBorder="1" applyAlignment="1">
      <alignment wrapText="1"/>
    </xf>
    <xf numFmtId="10" fontId="2" fillId="7" borderId="1" xfId="8" applyNumberFormat="1" applyFont="1" applyFill="1" applyBorder="1" applyAlignment="1">
      <alignment wrapText="1"/>
    </xf>
    <xf numFmtId="183" fontId="1" fillId="2" borderId="1" xfId="9" applyNumberFormat="1" applyFont="1" applyFill="1" applyBorder="1" applyAlignment="1">
      <alignment horizontal="center" wrapText="1"/>
    </xf>
    <xf numFmtId="10" fontId="1" fillId="2" borderId="1" xfId="9" applyNumberFormat="1" applyFont="1" applyFill="1" applyBorder="1" applyAlignment="1">
      <alignment horizontal="center" wrapText="1"/>
    </xf>
  </cellXfs>
  <cellStyles count="11">
    <cellStyle name="Currency 2" xfId="4"/>
    <cellStyle name="Currency 2 3 2" xfId="3"/>
    <cellStyle name="Currency_Sheet1 2" xfId="2"/>
    <cellStyle name="Normal 2" xfId="9"/>
    <cellStyle name="Normal 2 18 2" xfId="10"/>
    <cellStyle name="Normal_Copy of Request For Quote -- updated by VV on 043008 FINAL FINAL (4)" xfId="7"/>
    <cellStyle name="Percent 2" xfId="8"/>
    <cellStyle name="Style 1" xfId="5"/>
    <cellStyle name="常规" xfId="0" builtinId="0"/>
    <cellStyle name="常规 8" xfId="6"/>
    <cellStyle name="样式 1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9.xml"/><Relationship Id="rId19" Type="http://schemas.openxmlformats.org/officeDocument/2006/relationships/customXml" Target="../customXml/item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Users\Lululin\Desktop\Adult%202025\Darcy\S:\Kristina%20Lance-Bedding\MYTEX\POS%202015\MYTEX%20FEB-MAR%20IMPORTS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Users\Lululin\Desktop\Adult%202025\Darcy\192.168.20.8\Documents%20and%20Settings\zhangqing\&#26700;&#38754;\BBB\item%20set%20up\Final\BBB_Bombay_Cambay_Item%20Set%20Up_2011102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Users\Lululin\Desktop\Adult%202025\Darcy\D:\Documents%20and%20Settings\zhangqing\&#26700;&#38754;\BBB\item%20set%20up\Final\BBB_Bombay_Cambay_Item%20Set%20Up_20111021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Users\Lululin\Desktop\Adult%202025\Darcy\192.168.20.8\joyce\customer\CS\CS%20stock%20list(ET)-081030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Users\Lululin\Desktop\Adult%202025\Darcy\JLA%20Ecomm-%20MP%20Darcy%20commitment-%20092720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Users\Lululin\Desktop\Adult%202025\Darcy\192.168.20.8\Users\ying.gu\AppData\Local\Microsoft\Windows\Temporary%20Internet%20Files\OLK784B\tex%20fleece%204-17-12%20(2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inhas/AppData/Local/Microsoft/Windows/INetCache/Content.Outlook/VJ2E5VPJ/FA20%20BIG%20ONE%20JERSEY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Users\DVD\AppData\Local\Microsoft\Windows\Temporary%20Internet%20Files\Content.Outlook\UNTFDTPU\ITP%20-%20SP%20PROMO%205PC%20COMF-2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joyce\customer\CS\CS%20stock%20list(ET)-081030.xls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microsoft.com/office/2019/04/relationships/externalLinkLongPath" Target="file:///\\192.168.20.8\Users\Lululin\Desktop\Adult%202025\Darcy\192.168.20.8\Documents%20and%20Settings\kathy\Local%20Settings\Temporary%20Internet%20Files\Content.Outlook\JH9RZ0WZ\Final%20External%20Quote%20Sheet%20-Micro%20Mink%20DA%20Throw%20solid%20back-130912.xls?337D0CF5" TargetMode="External"/><Relationship Id="rId1" Type="http://schemas.openxmlformats.org/officeDocument/2006/relationships/externalLinkPath" Target="file:///\\337D0CF5\Final%20External%20Quote%20Sheet%20-Micro%20Mink%20DA%20Throw%20solid%20back-130912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Users\Lululin\Desktop\Adult%202025\Darcy\192.168.20.8\beyond%20basic\Costing\Wal-Mart\WOW%20Sheeting\May%2024,%202012\WOW%20-%20120524%20-%205K%20-%20FOB%20-%2060x60-172x116%20-%20Sateen%20Weave%20-%20Cotton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Users\Lululin\Desktop\Adult%202025\Darcy\18ACE7EE\Temporary%20Inter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Users\Lululin\Desktop\Adult%202025\Darcy\192.168.20.8\SLard%20-%20Design\Customs%20Memo\Master%20Copy%20Quote%20Sheet%2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-FEB RECEIPTS"/>
      <sheetName val="mytex - x-Vendor Instructions"/>
      <sheetName val="mytex - x-Vendor Specs"/>
      <sheetName val="mytex - x-Vendor CTPAT"/>
      <sheetName val="mytex - x-Vendor 10+2"/>
      <sheetName val="mytex - x-Lacy Act"/>
      <sheetName val="mytex - x-IFI"/>
      <sheetName val="mytex - x-Fish &amp; Wildlife"/>
      <sheetName val="Volume Ranks"/>
      <sheetName val="Ticket-Item Setup"/>
      <sheetName val="x-Lists"/>
      <sheetName val="x-impor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Cos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Data"/>
      <sheetName val="a"/>
      <sheetName val="Cos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a"/>
      <sheetName val="Mapping"/>
      <sheetName val="COO"/>
      <sheetName val="LI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ValueSelect"/>
      <sheetName val="Data"/>
      <sheetName val="Joney"/>
      <sheetName val="QTY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  <sheetName val="Field Options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20 BIG ONE JERSEY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ITP"/>
      <sheetName val="Hardline Drop down"/>
      <sheetName val="Sheet1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rt Quote Sheet"/>
      <sheetName val="Sheet2"/>
      <sheetName val="Sheet3"/>
      <sheetName val="Sheet1"/>
      <sheetName val="DROP DOWN LIS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Costs"/>
      <sheetName val="Prices"/>
      <sheetName val="Export"/>
      <sheetName val="Setup"/>
      <sheetName val="Yarn Rates"/>
      <sheetName val="Sizing Cost"/>
      <sheetName val="Sheet1"/>
      <sheetName val="Mapping"/>
      <sheetName val="drop down box referen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ote Sheet"/>
      <sheetName val="example"/>
      <sheetName val="a"/>
      <sheetName val="Q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  <sheetName val="Mapping"/>
      <sheetName val="Costs"/>
      <sheetName val="a"/>
      <sheetName val="X-POR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5"/>
  </sheetPr>
  <dimension ref="A1:AZ6"/>
  <sheetViews>
    <sheetView tabSelected="1" zoomScale="106" zoomScaleNormal="106" workbookViewId="0">
      <selection activeCell="E5" sqref="E5:AT5"/>
    </sheetView>
  </sheetViews>
  <sheetFormatPr defaultColWidth="9.25" defaultRowHeight="13.5" x14ac:dyDescent="0.15"/>
  <cols>
    <col min="2" max="2" width="18.25" customWidth="1"/>
    <col min="3" max="3" width="16.5" customWidth="1"/>
    <col min="4" max="4" width="15.5" customWidth="1"/>
    <col min="5" max="5" width="11.5" customWidth="1"/>
    <col min="6" max="6" width="16" customWidth="1"/>
    <col min="8" max="9" width="15.375" customWidth="1"/>
    <col min="10" max="10" width="26.625" customWidth="1"/>
    <col min="11" max="11" width="17.25" customWidth="1"/>
    <col min="12" max="12" width="17.625" customWidth="1"/>
    <col min="13" max="13" width="11" customWidth="1"/>
    <col min="14" max="15" width="10.75" customWidth="1"/>
    <col min="16" max="16" width="11.75" customWidth="1"/>
    <col min="17" max="17" width="9.875" customWidth="1"/>
    <col min="18" max="18" width="12.125" customWidth="1"/>
    <col min="19" max="19" width="11.5" customWidth="1"/>
    <col min="20" max="21" width="9.25" customWidth="1"/>
    <col min="22" max="22" width="12" customWidth="1"/>
    <col min="23" max="27" width="9.25" customWidth="1"/>
    <col min="28" max="28" width="14.375" customWidth="1"/>
    <col min="29" max="29" width="13.75" customWidth="1"/>
    <col min="30" max="31" width="10.75" customWidth="1"/>
    <col min="32" max="32" width="16" customWidth="1"/>
    <col min="33" max="33" width="9.5" customWidth="1"/>
    <col min="34" max="37" width="9.25" customWidth="1"/>
    <col min="38" max="38" width="9.5" customWidth="1"/>
    <col min="39" max="39" width="9.25" customWidth="1"/>
    <col min="40" max="40" width="14.75" customWidth="1"/>
    <col min="41" max="46" width="9.25" customWidth="1"/>
    <col min="47" max="51" width="11.875" customWidth="1"/>
  </cols>
  <sheetData>
    <row r="1" spans="1:52" s="2" customFormat="1" ht="63.6" customHeight="1" x14ac:dyDescent="0.25">
      <c r="A1" s="3" t="s">
        <v>4</v>
      </c>
      <c r="B1" s="3" t="s">
        <v>5</v>
      </c>
      <c r="C1" s="4" t="s">
        <v>6</v>
      </c>
      <c r="D1" s="5" t="s">
        <v>1</v>
      </c>
      <c r="E1" s="5" t="s">
        <v>3</v>
      </c>
      <c r="F1" s="9" t="s">
        <v>7</v>
      </c>
      <c r="G1" s="4" t="s">
        <v>8</v>
      </c>
      <c r="H1" s="10" t="s">
        <v>9</v>
      </c>
      <c r="I1" s="10" t="s">
        <v>10</v>
      </c>
      <c r="J1" s="10" t="s">
        <v>11</v>
      </c>
      <c r="K1" s="10" t="s">
        <v>12</v>
      </c>
      <c r="L1" s="10" t="s">
        <v>13</v>
      </c>
      <c r="M1" s="10" t="s">
        <v>14</v>
      </c>
      <c r="N1" s="4" t="s">
        <v>15</v>
      </c>
      <c r="O1" s="4" t="s">
        <v>16</v>
      </c>
      <c r="P1" s="10" t="s">
        <v>17</v>
      </c>
      <c r="Q1" s="14" t="s">
        <v>18</v>
      </c>
      <c r="R1" s="15" t="s">
        <v>19</v>
      </c>
      <c r="S1" s="16" t="s">
        <v>20</v>
      </c>
      <c r="T1" s="17" t="s">
        <v>21</v>
      </c>
      <c r="U1" s="22" t="s">
        <v>22</v>
      </c>
      <c r="V1" s="23" t="s">
        <v>23</v>
      </c>
      <c r="W1" s="24" t="s">
        <v>24</v>
      </c>
      <c r="X1" s="24" t="s">
        <v>25</v>
      </c>
      <c r="Y1" s="24" t="s">
        <v>26</v>
      </c>
      <c r="Z1" s="27" t="s">
        <v>27</v>
      </c>
      <c r="AA1" s="28" t="s">
        <v>28</v>
      </c>
      <c r="AB1" s="29" t="s">
        <v>29</v>
      </c>
      <c r="AC1" s="32" t="s">
        <v>30</v>
      </c>
      <c r="AD1" s="3" t="s">
        <v>31</v>
      </c>
      <c r="AE1" s="33" t="s">
        <v>32</v>
      </c>
      <c r="AF1" s="3" t="s">
        <v>33</v>
      </c>
      <c r="AG1" s="36" t="s">
        <v>34</v>
      </c>
      <c r="AH1" s="33" t="s">
        <v>35</v>
      </c>
      <c r="AI1" s="33" t="s">
        <v>36</v>
      </c>
      <c r="AJ1" s="36" t="s">
        <v>37</v>
      </c>
      <c r="AK1" s="33" t="s">
        <v>38</v>
      </c>
      <c r="AL1" s="36" t="s">
        <v>39</v>
      </c>
      <c r="AM1" s="33" t="s">
        <v>40</v>
      </c>
      <c r="AN1" s="36" t="s">
        <v>41</v>
      </c>
      <c r="AO1" s="33" t="s">
        <v>42</v>
      </c>
      <c r="AP1" s="33" t="s">
        <v>43</v>
      </c>
      <c r="AQ1" s="23" t="s">
        <v>44</v>
      </c>
      <c r="AR1" s="36" t="s">
        <v>45</v>
      </c>
      <c r="AS1" s="33" t="s">
        <v>46</v>
      </c>
      <c r="AT1" s="33" t="s">
        <v>47</v>
      </c>
      <c r="AU1" s="38" t="s">
        <v>48</v>
      </c>
      <c r="AV1" s="39" t="s">
        <v>49</v>
      </c>
      <c r="AW1" s="38" t="s">
        <v>50</v>
      </c>
      <c r="AX1" s="41" t="s">
        <v>51</v>
      </c>
      <c r="AY1" s="42" t="s">
        <v>52</v>
      </c>
      <c r="AZ1" s="6" t="s">
        <v>59</v>
      </c>
    </row>
    <row r="2" spans="1:52" s="2" customFormat="1" ht="75.95" customHeight="1" x14ac:dyDescent="0.25">
      <c r="A2" s="6">
        <v>1</v>
      </c>
      <c r="B2" s="7"/>
      <c r="C2" s="8" t="s">
        <v>53</v>
      </c>
      <c r="D2" s="8" t="s">
        <v>2</v>
      </c>
      <c r="E2" s="7"/>
      <c r="F2" s="1" t="s">
        <v>68</v>
      </c>
      <c r="G2" s="7" t="s">
        <v>0</v>
      </c>
      <c r="H2" s="7" t="s">
        <v>60</v>
      </c>
      <c r="I2" s="7" t="s">
        <v>60</v>
      </c>
      <c r="J2" s="11" t="s">
        <v>61</v>
      </c>
      <c r="K2" s="7" t="s">
        <v>54</v>
      </c>
      <c r="L2" s="7" t="s">
        <v>62</v>
      </c>
      <c r="M2" s="7" t="s">
        <v>55</v>
      </c>
      <c r="N2" s="12"/>
      <c r="O2" s="13"/>
      <c r="P2" s="7" t="s">
        <v>56</v>
      </c>
      <c r="Q2" s="18" t="e">
        <f>#REF!</f>
        <v>#REF!</v>
      </c>
      <c r="R2" s="19">
        <v>7.95</v>
      </c>
      <c r="S2" s="20">
        <v>10.82</v>
      </c>
      <c r="T2" s="21">
        <f>S2</f>
        <v>10.82</v>
      </c>
      <c r="U2" s="25"/>
      <c r="V2" s="7" t="s">
        <v>57</v>
      </c>
      <c r="W2" s="26">
        <v>42</v>
      </c>
      <c r="X2" s="26">
        <v>32</v>
      </c>
      <c r="Y2" s="26">
        <v>28</v>
      </c>
      <c r="Z2" s="19">
        <v>2</v>
      </c>
      <c r="AA2" s="30">
        <v>1</v>
      </c>
      <c r="AB2" s="31">
        <f>IF(W2="","",W2*X2*Y2/1000000)</f>
        <v>3.7631999999999999E-2</v>
      </c>
      <c r="AC2" s="34">
        <f>IF(AA2="","",65/AB2*AA2)</f>
        <v>1727.2534013605443</v>
      </c>
      <c r="AD2" s="7">
        <v>3700</v>
      </c>
      <c r="AE2" s="35">
        <f>IF(ISERROR(AD2/AC2),"",AD2/AC2)</f>
        <v>2.1421292307692306</v>
      </c>
      <c r="AF2" s="7" t="s">
        <v>58</v>
      </c>
      <c r="AG2" s="37">
        <f>12.8%+20%</f>
        <v>0.32800000000000001</v>
      </c>
      <c r="AH2" s="35">
        <f>IF(ISERROR(T2*AG2),"",T2*AG2)</f>
        <v>3.5489600000000001</v>
      </c>
      <c r="AI2" s="35">
        <f>IF(ISERROR(T2+AE2+AH2),"",T2+AE2+AH2)</f>
        <v>16.51108923076923</v>
      </c>
      <c r="AJ2" s="37">
        <v>0.31</v>
      </c>
      <c r="AK2" s="35">
        <f>IF(ISERROR(AW2*AJ2),"",AW2*AJ2)</f>
        <v>12.403099999999998</v>
      </c>
      <c r="AL2" s="37"/>
      <c r="AM2" s="35">
        <f>IF(ISERROR(AW2*AL2),"",AW2*AL2)</f>
        <v>0</v>
      </c>
      <c r="AN2" s="37">
        <v>0.1</v>
      </c>
      <c r="AO2" s="35">
        <f>IF(ISERROR(AW2*AN2),"",AW2*AN2)</f>
        <v>4.0010000000000003</v>
      </c>
      <c r="AP2" s="35"/>
      <c r="AQ2" s="7"/>
      <c r="AR2" s="37"/>
      <c r="AS2" s="35">
        <f>IF(ISERROR(AW2*AR2),"",AW2*AR2)</f>
        <v>0</v>
      </c>
      <c r="AT2" s="35">
        <f>IF(ISERROR(AK2+AM2+AO2+AP2+AS2),"",AK2+AM2+AO2+AP2+AS2)</f>
        <v>16.4041</v>
      </c>
      <c r="AU2" s="35">
        <v>32.912015394291245</v>
      </c>
      <c r="AV2" s="40">
        <v>0.177405263826762</v>
      </c>
      <c r="AW2" s="35">
        <v>40.01</v>
      </c>
      <c r="AX2" s="25">
        <v>59.99</v>
      </c>
      <c r="AY2" s="37">
        <f t="shared" ref="AY2:AY6" si="0">(AX2-AW2)/AX2</f>
        <v>0.33305550925154198</v>
      </c>
      <c r="AZ2" s="6">
        <v>140</v>
      </c>
    </row>
    <row r="3" spans="1:52" s="2" customFormat="1" ht="75.95" customHeight="1" x14ac:dyDescent="0.25">
      <c r="A3" s="6">
        <v>2</v>
      </c>
      <c r="B3" s="7"/>
      <c r="C3" s="8" t="s">
        <v>53</v>
      </c>
      <c r="D3" s="8" t="s">
        <v>2</v>
      </c>
      <c r="E3" s="7"/>
      <c r="F3" s="1" t="s">
        <v>68</v>
      </c>
      <c r="G3" s="7" t="s">
        <v>0</v>
      </c>
      <c r="H3" s="7" t="s">
        <v>63</v>
      </c>
      <c r="I3" s="7" t="s">
        <v>63</v>
      </c>
      <c r="J3" s="11" t="s">
        <v>61</v>
      </c>
      <c r="K3" s="7" t="s">
        <v>54</v>
      </c>
      <c r="L3" s="7" t="s">
        <v>64</v>
      </c>
      <c r="M3" s="7" t="s">
        <v>55</v>
      </c>
      <c r="N3" s="12"/>
      <c r="O3" s="13"/>
      <c r="P3" s="7" t="s">
        <v>56</v>
      </c>
      <c r="Q3" s="18" t="e">
        <f>#REF!</f>
        <v>#REF!</v>
      </c>
      <c r="R3" s="19">
        <v>7.95</v>
      </c>
      <c r="S3" s="20">
        <v>13.33</v>
      </c>
      <c r="T3" s="21">
        <f>S3</f>
        <v>13.33</v>
      </c>
      <c r="U3" s="25"/>
      <c r="V3" s="7" t="s">
        <v>57</v>
      </c>
      <c r="W3" s="26">
        <v>42</v>
      </c>
      <c r="X3" s="26">
        <v>32</v>
      </c>
      <c r="Y3" s="26">
        <v>28</v>
      </c>
      <c r="Z3" s="19">
        <v>2</v>
      </c>
      <c r="AA3" s="30">
        <v>1</v>
      </c>
      <c r="AB3" s="31">
        <f>IF(W3="","",W3*X3*Y3/1000000)</f>
        <v>3.7631999999999999E-2</v>
      </c>
      <c r="AC3" s="34">
        <f>IF(AA3="","",65/AB3*AA3)</f>
        <v>1727.2534013605443</v>
      </c>
      <c r="AD3" s="7">
        <v>3700</v>
      </c>
      <c r="AE3" s="35">
        <f>IF(ISERROR(AD3/AC3),"",AD3/AC3)</f>
        <v>2.1421292307692306</v>
      </c>
      <c r="AF3" s="7" t="s">
        <v>58</v>
      </c>
      <c r="AG3" s="37">
        <f>12.8%+20%</f>
        <v>0.32800000000000001</v>
      </c>
      <c r="AH3" s="35">
        <f>IF(ISERROR(T3*AG3),"",T3*AG3)</f>
        <v>4.3722400000000006</v>
      </c>
      <c r="AI3" s="35">
        <f>IF(ISERROR(T3+AE3+AH3),"",T3+AE3+AH3)</f>
        <v>19.844369230769232</v>
      </c>
      <c r="AJ3" s="37">
        <v>0.31</v>
      </c>
      <c r="AK3" s="35">
        <f>IF(ISERROR(AW3*AJ3),"",AW3*AJ3)</f>
        <v>14.470800000000001</v>
      </c>
      <c r="AL3" s="37"/>
      <c r="AM3" s="35">
        <f>IF(ISERROR(AW3*AL3),"",AW3*AL3)</f>
        <v>0</v>
      </c>
      <c r="AN3" s="37">
        <v>0.1</v>
      </c>
      <c r="AO3" s="35">
        <f>IF(ISERROR(AW3*AN3),"",AW3*AN3)</f>
        <v>4.6680000000000001</v>
      </c>
      <c r="AP3" s="35"/>
      <c r="AQ3" s="7"/>
      <c r="AR3" s="37"/>
      <c r="AS3" s="35">
        <f>IF(ISERROR(AW3*AR3),"",AW3*AR3)</f>
        <v>0</v>
      </c>
      <c r="AT3" s="35">
        <f>IF(ISERROR(AK3+AM3+AO3+AP3+AS3),"",AK3+AM3+AO3+AP3+AS3)</f>
        <v>19.1388</v>
      </c>
      <c r="AU3" s="35">
        <v>38.987595897435895</v>
      </c>
      <c r="AV3" s="40">
        <v>0.16479014786983942</v>
      </c>
      <c r="AW3" s="35">
        <v>46.68</v>
      </c>
      <c r="AX3" s="25">
        <v>69.989999999999995</v>
      </c>
      <c r="AY3" s="37">
        <f t="shared" si="0"/>
        <v>0.33304757822546072</v>
      </c>
      <c r="AZ3" s="6">
        <v>200</v>
      </c>
    </row>
    <row r="4" spans="1:52" s="2" customFormat="1" ht="75.95" customHeight="1" x14ac:dyDescent="0.25">
      <c r="A4" s="6">
        <v>3</v>
      </c>
      <c r="B4" s="7"/>
      <c r="C4" s="8" t="s">
        <v>53</v>
      </c>
      <c r="D4" s="8" t="s">
        <v>2</v>
      </c>
      <c r="E4" s="7"/>
      <c r="F4" s="1" t="s">
        <v>68</v>
      </c>
      <c r="G4" s="7" t="s">
        <v>0</v>
      </c>
      <c r="H4" s="7" t="s">
        <v>63</v>
      </c>
      <c r="I4" s="7" t="s">
        <v>63</v>
      </c>
      <c r="J4" s="11" t="s">
        <v>61</v>
      </c>
      <c r="K4" s="7" t="s">
        <v>54</v>
      </c>
      <c r="L4" s="7" t="s">
        <v>65</v>
      </c>
      <c r="M4" s="7" t="s">
        <v>55</v>
      </c>
      <c r="N4" s="12"/>
      <c r="O4" s="12"/>
      <c r="P4" s="7" t="s">
        <v>56</v>
      </c>
      <c r="Q4" s="18" t="e">
        <f>#REF!</f>
        <v>#REF!</v>
      </c>
      <c r="R4" s="19">
        <v>7.95</v>
      </c>
      <c r="S4" s="20">
        <v>14.47</v>
      </c>
      <c r="T4" s="21">
        <f>S4</f>
        <v>14.47</v>
      </c>
      <c r="U4" s="25"/>
      <c r="V4" s="7" t="s">
        <v>57</v>
      </c>
      <c r="W4" s="26">
        <v>42</v>
      </c>
      <c r="X4" s="26">
        <v>33</v>
      </c>
      <c r="Y4" s="26">
        <v>28</v>
      </c>
      <c r="Z4" s="19">
        <v>2</v>
      </c>
      <c r="AA4" s="30">
        <v>1</v>
      </c>
      <c r="AB4" s="31">
        <f>IF(W4="","",W4*X4*Y4/1000000)</f>
        <v>3.8808000000000002E-2</v>
      </c>
      <c r="AC4" s="34">
        <f>IF(AA4="","",65/AB4*AA4)</f>
        <v>1674.9123891981035</v>
      </c>
      <c r="AD4" s="7">
        <v>3700</v>
      </c>
      <c r="AE4" s="35">
        <f>IF(ISERROR(AD4/AC4),"",AD4/AC4)</f>
        <v>2.2090707692307694</v>
      </c>
      <c r="AF4" s="7" t="s">
        <v>58</v>
      </c>
      <c r="AG4" s="37">
        <f>12.8%+20%</f>
        <v>0.32800000000000001</v>
      </c>
      <c r="AH4" s="35">
        <f>IF(ISERROR(T4*AG4),"",T4*AG4)</f>
        <v>4.7461600000000006</v>
      </c>
      <c r="AI4" s="35">
        <f>IF(ISERROR(T4+AE4+AH4),"",T4+AE4+AH4)</f>
        <v>21.425230769230769</v>
      </c>
      <c r="AJ4" s="37">
        <v>0.31</v>
      </c>
      <c r="AK4" s="35">
        <f>IF(ISERROR(AW4*AJ4),"",AW4*AJ4)</f>
        <v>16.538499999999999</v>
      </c>
      <c r="AL4" s="37"/>
      <c r="AM4" s="35">
        <f>IF(ISERROR(AW4*AL4),"",AW4*AL4)</f>
        <v>0</v>
      </c>
      <c r="AN4" s="37">
        <v>0.1</v>
      </c>
      <c r="AO4" s="35">
        <f>IF(ISERROR(AW4*AN4),"",AW4*AN4)</f>
        <v>5.3350000000000009</v>
      </c>
      <c r="AP4" s="35"/>
      <c r="AQ4" s="7"/>
      <c r="AR4" s="37"/>
      <c r="AS4" s="35">
        <f>IF(ISERROR(AW4*AR4),"",AW4*AR4)</f>
        <v>0</v>
      </c>
      <c r="AT4" s="35">
        <f>IF(ISERROR(AK4+AM4+AO4+AP4+AS4),"",AK4+AM4+AO4+AP4+AS4)</f>
        <v>21.8735</v>
      </c>
      <c r="AU4" s="35">
        <v>43.292633662312525</v>
      </c>
      <c r="AV4" s="40">
        <v>0.18851670736058998</v>
      </c>
      <c r="AW4" s="35">
        <v>53.35</v>
      </c>
      <c r="AX4" s="25">
        <v>79.989999999999995</v>
      </c>
      <c r="AY4" s="37">
        <f t="shared" si="0"/>
        <v>0.33304163020377542</v>
      </c>
      <c r="AZ4" s="6">
        <v>440</v>
      </c>
    </row>
    <row r="5" spans="1:52" s="2" customFormat="1" ht="75.95" customHeight="1" x14ac:dyDescent="0.25">
      <c r="A5" s="6">
        <v>4</v>
      </c>
      <c r="B5" s="7"/>
      <c r="C5" s="8" t="s">
        <v>53</v>
      </c>
      <c r="D5" s="8" t="s">
        <v>2</v>
      </c>
      <c r="E5" s="7"/>
      <c r="F5" s="1" t="s">
        <v>68</v>
      </c>
      <c r="G5" s="7" t="s">
        <v>0</v>
      </c>
      <c r="H5" s="7" t="s">
        <v>63</v>
      </c>
      <c r="I5" s="7" t="s">
        <v>63</v>
      </c>
      <c r="J5" s="11" t="s">
        <v>61</v>
      </c>
      <c r="K5" s="7" t="s">
        <v>54</v>
      </c>
      <c r="L5" s="7" t="s">
        <v>66</v>
      </c>
      <c r="M5" s="7" t="s">
        <v>55</v>
      </c>
      <c r="N5" s="12"/>
      <c r="O5" s="13"/>
      <c r="P5" s="7" t="s">
        <v>56</v>
      </c>
      <c r="Q5" s="18" t="e">
        <f>#REF!</f>
        <v>#REF!</v>
      </c>
      <c r="R5" s="19">
        <v>7.95</v>
      </c>
      <c r="S5" s="20">
        <v>16.23</v>
      </c>
      <c r="T5" s="21">
        <f>S5</f>
        <v>16.23</v>
      </c>
      <c r="U5" s="25"/>
      <c r="V5" s="7" t="s">
        <v>57</v>
      </c>
      <c r="W5" s="26">
        <v>42</v>
      </c>
      <c r="X5" s="26">
        <v>33</v>
      </c>
      <c r="Y5" s="26">
        <v>28</v>
      </c>
      <c r="Z5" s="19">
        <v>2</v>
      </c>
      <c r="AA5" s="30">
        <v>1</v>
      </c>
      <c r="AB5" s="31">
        <f>IF(W5="","",W5*X5*Y5/1000000)</f>
        <v>3.8808000000000002E-2</v>
      </c>
      <c r="AC5" s="34">
        <f>IF(AA5="","",65/AB5*AA5)</f>
        <v>1674.9123891981035</v>
      </c>
      <c r="AD5" s="7">
        <v>3700</v>
      </c>
      <c r="AE5" s="35">
        <f>IF(ISERROR(AD5/AC5),"",AD5/AC5)</f>
        <v>2.2090707692307694</v>
      </c>
      <c r="AF5" s="7" t="s">
        <v>58</v>
      </c>
      <c r="AG5" s="37">
        <f>12.8%+20%</f>
        <v>0.32800000000000001</v>
      </c>
      <c r="AH5" s="35">
        <f>IF(ISERROR(T5*AG5),"",T5*AG5)</f>
        <v>5.3234400000000006</v>
      </c>
      <c r="AI5" s="35">
        <f>IF(ISERROR(T5+AE5+AH5),"",T5+AE5+AH5)</f>
        <v>23.762510769230772</v>
      </c>
      <c r="AJ5" s="37">
        <v>0.31</v>
      </c>
      <c r="AK5" s="35">
        <f>IF(ISERROR(AW5*AJ5),"",AW5*AJ5)</f>
        <v>18.606200000000001</v>
      </c>
      <c r="AL5" s="37"/>
      <c r="AM5" s="35">
        <f>IF(ISERROR(AW5*AL5),"",AW5*AL5)</f>
        <v>0</v>
      </c>
      <c r="AN5" s="37">
        <v>0.1</v>
      </c>
      <c r="AO5" s="35">
        <f>IF(ISERROR(AW5*AN5),"",AW5*AN5)</f>
        <v>6.0020000000000007</v>
      </c>
      <c r="AP5" s="35"/>
      <c r="AQ5" s="7"/>
      <c r="AR5" s="37"/>
      <c r="AS5" s="35">
        <f>IF(ISERROR(AW5*AR5),"",AW5*AR5)</f>
        <v>0</v>
      </c>
      <c r="AT5" s="35">
        <f>IF(ISERROR(AK5+AM5+AO5+AP5+AS5),"",AK5+AM5+AO5+AP5+AS5)</f>
        <v>24.608200000000004</v>
      </c>
      <c r="AU5" s="35">
        <v>48.365950014513793</v>
      </c>
      <c r="AV5" s="40">
        <v>0.19416944327701116</v>
      </c>
      <c r="AW5" s="35">
        <v>60.02</v>
      </c>
      <c r="AX5" s="25">
        <v>89.99</v>
      </c>
      <c r="AY5" s="37">
        <f t="shared" si="0"/>
        <v>0.33303700411156789</v>
      </c>
      <c r="AZ5" s="6">
        <v>50</v>
      </c>
    </row>
    <row r="6" spans="1:52" s="2" customFormat="1" ht="75.95" customHeight="1" x14ac:dyDescent="0.25">
      <c r="A6" s="6">
        <v>5</v>
      </c>
      <c r="B6" s="7"/>
      <c r="C6" s="8" t="s">
        <v>53</v>
      </c>
      <c r="D6" s="8" t="s">
        <v>2</v>
      </c>
      <c r="E6" s="7"/>
      <c r="F6" s="1" t="s">
        <v>68</v>
      </c>
      <c r="G6" s="7" t="s">
        <v>0</v>
      </c>
      <c r="H6" s="7" t="s">
        <v>63</v>
      </c>
      <c r="I6" s="7" t="s">
        <v>63</v>
      </c>
      <c r="J6" s="11" t="s">
        <v>61</v>
      </c>
      <c r="K6" s="7" t="s">
        <v>54</v>
      </c>
      <c r="L6" s="7" t="s">
        <v>67</v>
      </c>
      <c r="M6" s="7" t="s">
        <v>55</v>
      </c>
      <c r="N6" s="12"/>
      <c r="O6" s="13"/>
      <c r="P6" s="7" t="s">
        <v>56</v>
      </c>
      <c r="Q6" s="18" t="e">
        <f>#REF!</f>
        <v>#REF!</v>
      </c>
      <c r="R6" s="19">
        <v>7.95</v>
      </c>
      <c r="S6" s="20">
        <v>16.670000000000002</v>
      </c>
      <c r="T6" s="21">
        <f>S6</f>
        <v>16.670000000000002</v>
      </c>
      <c r="U6" s="25"/>
      <c r="V6" s="7" t="s">
        <v>57</v>
      </c>
      <c r="W6" s="26">
        <v>42</v>
      </c>
      <c r="X6" s="26">
        <v>33</v>
      </c>
      <c r="Y6" s="26">
        <v>28</v>
      </c>
      <c r="Z6" s="19">
        <v>2</v>
      </c>
      <c r="AA6" s="30">
        <v>1</v>
      </c>
      <c r="AB6" s="31">
        <f>IF(W6="","",W6*X6*Y6/1000000)</f>
        <v>3.8808000000000002E-2</v>
      </c>
      <c r="AC6" s="34">
        <f>IF(AA6="","",65/AB6*AA6)</f>
        <v>1674.9123891981035</v>
      </c>
      <c r="AD6" s="7">
        <v>3700</v>
      </c>
      <c r="AE6" s="35">
        <f>IF(ISERROR(AD6/AC6),"",AD6/AC6)</f>
        <v>2.2090707692307694</v>
      </c>
      <c r="AF6" s="7" t="s">
        <v>58</v>
      </c>
      <c r="AG6" s="37">
        <f>12.8%+20%</f>
        <v>0.32800000000000001</v>
      </c>
      <c r="AH6" s="35">
        <f>IF(ISERROR(T6*AG6),"",T6*AG6)</f>
        <v>5.4677600000000011</v>
      </c>
      <c r="AI6" s="35">
        <f>IF(ISERROR(T6+AE6+AH6),"",T6+AE6+AH6)</f>
        <v>24.346830769230774</v>
      </c>
      <c r="AJ6" s="37">
        <v>0.31</v>
      </c>
      <c r="AK6" s="35">
        <f>IF(ISERROR(AW6*AJ6),"",AW6*AJ6)</f>
        <v>18.606200000000001</v>
      </c>
      <c r="AL6" s="37"/>
      <c r="AM6" s="35">
        <f>IF(ISERROR(AW6*AL6),"",AW6*AL6)</f>
        <v>0</v>
      </c>
      <c r="AN6" s="37">
        <v>0.1</v>
      </c>
      <c r="AO6" s="35">
        <f>IF(ISERROR(AW6*AN6),"",AW6*AN6)</f>
        <v>6.0020000000000007</v>
      </c>
      <c r="AP6" s="35"/>
      <c r="AQ6" s="7"/>
      <c r="AR6" s="37"/>
      <c r="AS6" s="35">
        <f>IF(ISERROR(AW6*AR6),"",AW6*AR6)</f>
        <v>0</v>
      </c>
      <c r="AT6" s="35">
        <f>IF(ISERROR(AK6+AM6+AO6+AP6+AS6),"",AK6+AM6+AO6+AP6+AS6)</f>
        <v>24.608200000000004</v>
      </c>
      <c r="AU6" s="35">
        <v>48.950604102564114</v>
      </c>
      <c r="AV6" s="40">
        <v>0.18442845547210746</v>
      </c>
      <c r="AW6" s="35">
        <v>60.02</v>
      </c>
      <c r="AX6" s="25">
        <v>89.99</v>
      </c>
      <c r="AY6" s="37">
        <f t="shared" si="0"/>
        <v>0.33303700411156789</v>
      </c>
      <c r="AZ6" s="6">
        <v>30</v>
      </c>
    </row>
  </sheetData>
  <protectedRanges>
    <protectedRange sqref="A2:C6 E2:E6 G2:J6 M2:V6 Z2:AY6" name="Range1"/>
    <protectedRange sqref="K2:K6" name="Range1_1"/>
    <protectedRange sqref="F2:F6" name="Range1_2"/>
  </protectedRanges>
  <phoneticPr fontId="8" type="noConversion"/>
  <pageMargins left="0.75" right="0.75" top="1" bottom="1" header="0.5" footer="0.5"/>
  <legacy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[13]Data!#REF!</xm:f>
          </x14:formula1>
          <xm:sqref>P2:P6 V2:V6</xm:sqref>
        </x14:dataValidation>
        <x14:dataValidation type="list" allowBlank="1" showInputMessage="1" showErrorMessage="1">
          <x14:formula1>
            <xm:f>[13]ValueSelect!#REF!</xm:f>
          </x14:formula1>
          <xm:sqref>D2:E6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allowEditUser xmlns="https://web.wps.cn/et/2018/main" xmlns:s="http://schemas.openxmlformats.org/spreadsheetml/2006/main" hasInvisiblePropRange="0">
  <rangeList sheetStid="9" master="">
    <arrUserId title="区域1_1" rangeCreator="" othersAccessPermission="edit"/>
  </rangeList>
  <rangeList sheetStid="7" master="">
    <arrUserId title="Range1" rangeCreator="" othersAccessPermission="edit"/>
    <arrUserId title="Range1_1" rangeCreator="" othersAccessPermission="edit"/>
    <arrUserId title="Range1_2" rangeCreator="" othersAccessPermission="edit"/>
    <arrUserId title="Range1_4" rangeCreator="" othersAccessPermission="edit"/>
    <arrUserId title="Range1_5" rangeCreator="" othersAccessPermission="edit"/>
  </rangeList>
  <rangeList sheetStid="12" master="">
    <arrUserId title="Range1" rangeCreator="" othersAccessPermission="edit"/>
    <arrUserId title="Range1_1" rangeCreator="" othersAccessPermission="edit"/>
    <arrUserId title="Range1_2" rangeCreator="" othersAccessPermission="edit"/>
  </rangeList>
  <rangeList sheetStid="10" master=""/>
  <rangeList sheetStid="11" master=""/>
  <rangeList sheetStid="13" master=""/>
</allowEditUser>
</file>

<file path=customXml/item2.xml><?xml version="1.0" encoding="utf-8"?>
<comments xmlns="https://web.wps.cn/et/2018/main" xmlns:s="http://schemas.openxmlformats.org/spreadsheetml/2006/main">
  <commentList sheetStid="9">
    <comment s:ref="C3" rgbClr="102E4E"/>
    <comment s:ref="C4" rgbClr="102E4E"/>
    <comment s:ref="A6" rgbClr="102E4E"/>
  </commentList>
  <commentList sheetStid="7">
    <comment s:ref="S3" rgbClr="42C546"/>
    <comment s:ref="AB3" rgbClr="42C546"/>
    <comment s:ref="AC3" rgbClr="42C546"/>
    <comment s:ref="AE3" rgbClr="42C546"/>
    <comment s:ref="AH3" rgbClr="42C546"/>
    <comment s:ref="AI3" rgbClr="42C546"/>
    <comment s:ref="AK3" rgbClr="42C546"/>
    <comment s:ref="AM3" rgbClr="42C546"/>
    <comment s:ref="AO3" rgbClr="42C546"/>
    <comment s:ref="AP3" rgbClr="42C546"/>
    <comment s:ref="AS3" rgbClr="42C546"/>
    <comment s:ref="AT3" rgbClr="42C546"/>
    <comment s:ref="AU3" rgbClr="42C546"/>
    <comment s:ref="AV3" rgbClr="42C546"/>
    <comment s:ref="AW3" rgbClr="42C546"/>
    <comment s:ref="AX3" rgbClr="42C546"/>
  </commentList>
  <commentList sheetStid="12">
    <comment s:ref="S3" rgbClr="42C546"/>
    <comment s:ref="AB3" rgbClr="42C546"/>
    <comment s:ref="AC3" rgbClr="42C546"/>
    <comment s:ref="AE3" rgbClr="42C546"/>
    <comment s:ref="AH3" rgbClr="42C546"/>
    <comment s:ref="AI3" rgbClr="42C546"/>
    <comment s:ref="AK3" rgbClr="42C546"/>
    <comment s:ref="AM3" rgbClr="42C546"/>
    <comment s:ref="AO3" rgbClr="42C546"/>
    <comment s:ref="AP3" rgbClr="42C546"/>
    <comment s:ref="AS3" rgbClr="42C546"/>
    <comment s:ref="AT3" rgbClr="42C546"/>
    <comment s:ref="AU3" rgbClr="42C546"/>
    <comment s:ref="AV3" rgbClr="42C546"/>
    <comment s:ref="AW3" rgbClr="42C546"/>
  </commentList>
</comments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06A0048C-2381-489B-AA07-9611017176EA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Amazon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彭萍萍</dc:creator>
  <cp:lastModifiedBy>高丽</cp:lastModifiedBy>
  <dcterms:created xsi:type="dcterms:W3CDTF">2024-02-13T06:17:00Z</dcterms:created>
  <dcterms:modified xsi:type="dcterms:W3CDTF">2026-01-07T03:13:52Z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2052-5.7.3.8095</vt:lpwstr>
  </property>
</Properties>
</file>