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5D05831-4285-462D-B8D8-497677A13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" i="5" l="1"/>
  <c r="AP3" i="5"/>
  <c r="AN3" i="5"/>
  <c r="AM3" i="5"/>
  <c r="AK3" i="5"/>
  <c r="AI3" i="5"/>
  <c r="AF3" i="5"/>
  <c r="Z3" i="5"/>
  <c r="AA3" i="5" s="1"/>
  <c r="AC3" i="5" s="1"/>
  <c r="AW2" i="5"/>
  <c r="AP2" i="5"/>
  <c r="AN2" i="5"/>
  <c r="AM2" i="5"/>
  <c r="AK2" i="5"/>
  <c r="AI2" i="5"/>
  <c r="AF2" i="5"/>
  <c r="Z2" i="5"/>
  <c r="AA2" i="5" s="1"/>
  <c r="AC2" i="5" s="1"/>
  <c r="AQ3" i="5" l="1"/>
  <c r="AQ2" i="5"/>
  <c r="AG3" i="5"/>
  <c r="AR3" i="5" s="1"/>
  <c r="AS3" i="5" s="1"/>
  <c r="AG2" i="5"/>
  <c r="AR2" i="5" l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00000000-0006-0000-0100-00000100000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0000000-0006-0000-0100-000003000000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00000000-0006-0000-0100-000007000000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00000000-0006-0000-0100-000008000000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00000000-0006-0000-0100-000009000000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00000000-0006-0000-0100-00000A000000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00000000-0006-0000-0100-00000B00000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00000000-0006-0000-0100-00000C00000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00000000-0006-0000-0100-00000D000000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00000000-0006-0000-0100-00000E000000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00000000-0006-0000-0100-00000F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00000000-0006-0000-0100-00001000000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00000000-0006-0000-0100-000011000000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<sst xmlns="http://schemas.openxmlformats.org/spreadsheetml/2006/main" count="76" uniqueCount="64">
  <si>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</si>
  <si>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</si>
  <si>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</si>
  <si>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</si>
  <si>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</si>
  <si>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</si>
  <si>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</si>
  <si>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</si>
  <si>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</si>
  <si>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</si>
  <si>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</si>
  <si>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</si>
  <si>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</si>
  <si>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</si>
  <si>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</si>
  <si>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</si>
  <si>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</si>
  <si>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</si>
  <si>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</si>
  <si>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</si>
  <si>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</si>
  <si>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</si>
  <si>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</si>
  <si>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</si>
  <si>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</si>
  <si>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</si>
  <si>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</si>
  <si>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</si>
  <si>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</si>
  <si>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</si>
  <si>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</si>
  <si>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</si>
  <si>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</si>
  <si>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</si>
  <si>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</si>
  <si>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</si>
  <si>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</si>
  <si>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</si>
  <si>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</si>
  <si>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</si>
  <si>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</si>
  <si>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</si>
  <si>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</si>
  <si>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</si>
  <si>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</si>
  <si>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</si>
  <si>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</si>
  <si>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</si>
  <si>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</si>
  <si>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</si>
  <si>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</si>
  <si>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</si>
  <si>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</si>
  <si>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</si>
  <si>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6303.92.2010</t>
    <phoneticPr fontId="8" type="noConversion"/>
  </si>
  <si>
    <t>100% Polyester</t>
  </si>
  <si>
    <t>Face:100% polyester;  Liner: 100% polyester 75G MF+85G fleece bonding, Rod Pocket &amp; Front Tab 
with button</t>
    <phoneticPr fontId="8" type="noConversion"/>
  </si>
  <si>
    <t>Anaheim front tab button</t>
    <phoneticPr fontId="8" type="noConversion"/>
  </si>
  <si>
    <t>Neutral</t>
  </si>
  <si>
    <t>Brown</t>
    <phoneticPr fontId="8" type="noConversion"/>
  </si>
  <si>
    <t xml:space="preserve">Anaheim|Anaheim|Anaheim	</t>
    <phoneticPr fontId="8" type="noConversion"/>
  </si>
  <si>
    <t>100% polyester Rod Pocket &amp; Front Tab with button WP</t>
    <phoneticPr fontId="8" type="noConversion"/>
  </si>
  <si>
    <t>Piece</t>
    <phoneticPr fontId="8" type="noConversion"/>
  </si>
  <si>
    <t>50x95"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</si>
</sst>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0" fillId="6" borderId="1" xfId="0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"/>
  <sheetViews>
    <sheetView tabSelected="1" zoomScale="85" zoomScaleNormal="85" workbookViewId="0">
      <selection activeCell="M9" sqref="L9:M9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6.7109375" style="1" customWidth="1"/>
    <col min="7" max="7" width="28.28515625" style="1" customWidth="1"/>
    <col min="8" max="8" width="51.140625" style="1" customWidth="1"/>
    <col min="9" max="9" width="27.28515625" style="1" customWidth="1"/>
    <col min="10" max="10" width="59.5703125" style="1" customWidth="1"/>
    <col min="11" max="11" width="22.14062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11.5703125" style="1" bestFit="1" customWidth="1"/>
    <col min="16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3</v>
      </c>
      <c r="B2" s="27"/>
      <c r="C2" s="27"/>
      <c r="D2" s="27" t="s">
        <v>4</v>
      </c>
      <c r="E2" s="27"/>
      <c r="F2" s="44" t="s">
        <v>53</v>
      </c>
      <c r="G2" s="44" t="s">
        <v>60</v>
      </c>
      <c r="H2" s="44" t="s">
        <v>61</v>
      </c>
      <c r="I2" s="44" t="s">
        <v>57</v>
      </c>
      <c r="J2" s="44" t="s">
        <v>56</v>
      </c>
      <c r="K2" s="44" t="s">
        <v>55</v>
      </c>
      <c r="L2" s="44" t="s">
        <v>6</v>
      </c>
      <c r="M2" s="44" t="s">
        <v>63</v>
      </c>
      <c r="N2" s="44" t="s">
        <v>59</v>
      </c>
      <c r="O2" s="46"/>
      <c r="P2" s="46"/>
      <c r="Q2" s="44" t="s">
        <v>62</v>
      </c>
      <c r="R2" s="28">
        <v>6.97</v>
      </c>
      <c r="S2" s="29">
        <v>7.26</v>
      </c>
      <c r="T2" s="27" t="s">
        <v>3</v>
      </c>
      <c r="U2" s="40">
        <v>48</v>
      </c>
      <c r="V2" s="40">
        <v>30</v>
      </c>
      <c r="W2" s="40">
        <v>22</v>
      </c>
      <c r="X2" s="30">
        <v>5</v>
      </c>
      <c r="Y2" s="31">
        <v>4</v>
      </c>
      <c r="Z2" s="45">
        <f t="shared" ref="Z2:Z3" si="0">IF(U2="","",U2*V2*W2/1000000)</f>
        <v>3.168E-2</v>
      </c>
      <c r="AA2" s="32">
        <f>IF(Y2="","",65/Z2*Y2)</f>
        <v>8207</v>
      </c>
      <c r="AB2" s="27">
        <v>3800</v>
      </c>
      <c r="AC2" s="33">
        <f t="shared" ref="AC2:AC3" si="1">IF(ISERROR(AB2/AA2),"",AB2/AA2)</f>
        <v>0.46</v>
      </c>
      <c r="AD2" s="44" t="s">
        <v>54</v>
      </c>
      <c r="AE2" s="34">
        <v>0.38800000000000001</v>
      </c>
      <c r="AF2" s="33">
        <f t="shared" ref="AF2:AF3" si="2">IF(ISERROR(S2*AE2),"",S2*AE2)</f>
        <v>2.82</v>
      </c>
      <c r="AG2" s="33">
        <f t="shared" ref="AG2:AG3" si="3">IF(ISERROR(S2+AC2+AF2),"",S2+AC2+AF2)</f>
        <v>10.54</v>
      </c>
      <c r="AH2" s="34">
        <v>0.1</v>
      </c>
      <c r="AI2" s="33">
        <f t="shared" ref="AI2:AI3" si="4">IF(ISERROR(AT2*AH2),"",AT2*AH2)</f>
        <v>2.35</v>
      </c>
      <c r="AJ2" s="34">
        <v>0.1</v>
      </c>
      <c r="AK2" s="33">
        <f t="shared" ref="AK2:AK3" si="5">IF(ISERROR(AT2*AJ2),"",AT2*AJ2)</f>
        <v>2.35</v>
      </c>
      <c r="AL2" s="34">
        <v>0.1</v>
      </c>
      <c r="AM2" s="33">
        <f t="shared" ref="AM2:AM3" si="6">IF(ISERROR(AT2*AL2),"",AT2*AL2)</f>
        <v>2.35</v>
      </c>
      <c r="AN2" s="33">
        <f t="shared" ref="AN2:AN3" si="7">IF((AU2-AT2)&lt;1.5,1.5-(AU2-AT2),0)</f>
        <v>0.32</v>
      </c>
      <c r="AO2" s="34">
        <v>8.43E-2</v>
      </c>
      <c r="AP2" s="33">
        <f t="shared" ref="AP2:AP3" si="8">IF(ISERROR(AT2*AO2),"",AT2*AO2)</f>
        <v>1.98</v>
      </c>
      <c r="AQ2" s="33">
        <f t="shared" ref="AQ2:AQ3" si="9">IF(ISERROR(AI2+AK2+AM2+AN2+AP2),"",AI2+AK2+AM2+AN2+AP2)</f>
        <v>9.35</v>
      </c>
      <c r="AR2" s="33">
        <f t="shared" ref="AR2:AR3" si="10">IF(ISERROR(AG2+AQ2),"",AG2+AQ2)</f>
        <v>19.89</v>
      </c>
      <c r="AS2" s="35">
        <f t="shared" ref="AS2:AS3" si="11">IF(ISERROR((AT2-AR2)/AT2),"",(AT2-AR2)/AT2)</f>
        <v>0.15359999999999999</v>
      </c>
      <c r="AT2" s="36">
        <v>23.5</v>
      </c>
      <c r="AU2" s="33">
        <v>24.68</v>
      </c>
      <c r="AV2" s="36">
        <v>49.99</v>
      </c>
      <c r="AW2" s="35">
        <f t="shared" ref="AW2:AW3" si="12">IF(ISERROR((AV2-AU2)/AV2),"",(AV2-AU2)/AV2)</f>
        <v>0.50629999999999997</v>
      </c>
      <c r="AX2" s="37">
        <v>200</v>
      </c>
    </row>
    <row r="3" spans="1:50" ht="14.45" customHeight="1" x14ac:dyDescent="0.25">
      <c r="A3" s="26">
        <v>4</v>
      </c>
      <c r="B3" s="27"/>
      <c r="C3" s="27"/>
      <c r="D3" s="27" t="s">
        <v>4</v>
      </c>
      <c r="E3" s="27"/>
      <c r="F3" s="44" t="s">
        <v>53</v>
      </c>
      <c r="G3" s="44" t="s">
        <v>60</v>
      </c>
      <c r="H3" s="44" t="s">
        <v>61</v>
      </c>
      <c r="I3" s="44" t="s">
        <v>57</v>
      </c>
      <c r="J3" s="44" t="s">
        <v>56</v>
      </c>
      <c r="K3" s="44" t="s">
        <v>55</v>
      </c>
      <c r="L3" s="27" t="s">
        <v>6</v>
      </c>
      <c r="M3" s="44" t="s">
        <v>63</v>
      </c>
      <c r="N3" s="44" t="s">
        <v>58</v>
      </c>
      <c r="O3" s="46"/>
      <c r="P3" s="46"/>
      <c r="Q3" s="44" t="s">
        <v>62</v>
      </c>
      <c r="R3" s="28">
        <v>6.97</v>
      </c>
      <c r="S3" s="29">
        <v>7.26</v>
      </c>
      <c r="T3" s="27" t="s">
        <v>3</v>
      </c>
      <c r="U3" s="40">
        <v>48</v>
      </c>
      <c r="V3" s="40">
        <v>30</v>
      </c>
      <c r="W3" s="40">
        <v>22</v>
      </c>
      <c r="X3" s="30">
        <v>5</v>
      </c>
      <c r="Y3" s="31">
        <v>4</v>
      </c>
      <c r="Z3" s="45">
        <f t="shared" si="0"/>
        <v>3.168E-2</v>
      </c>
      <c r="AA3" s="32">
        <f>IF(Y3="","",65/Z3*Y3)</f>
        <v>8207</v>
      </c>
      <c r="AB3" s="27">
        <v>3800</v>
      </c>
      <c r="AC3" s="33">
        <f t="shared" si="1"/>
        <v>0.46</v>
      </c>
      <c r="AD3" s="44" t="s">
        <v>54</v>
      </c>
      <c r="AE3" s="34">
        <v>0.38800000000000001</v>
      </c>
      <c r="AF3" s="33">
        <f t="shared" si="2"/>
        <v>2.82</v>
      </c>
      <c r="AG3" s="33">
        <f t="shared" si="3"/>
        <v>10.54</v>
      </c>
      <c r="AH3" s="34">
        <v>0.1</v>
      </c>
      <c r="AI3" s="33">
        <f t="shared" si="4"/>
        <v>2.35</v>
      </c>
      <c r="AJ3" s="34">
        <v>0.1</v>
      </c>
      <c r="AK3" s="33">
        <f t="shared" si="5"/>
        <v>2.35</v>
      </c>
      <c r="AL3" s="34">
        <v>0.1</v>
      </c>
      <c r="AM3" s="33">
        <f t="shared" si="6"/>
        <v>2.35</v>
      </c>
      <c r="AN3" s="33">
        <f t="shared" si="7"/>
        <v>0.32</v>
      </c>
      <c r="AO3" s="34">
        <v>8.43E-2</v>
      </c>
      <c r="AP3" s="33">
        <f t="shared" si="8"/>
        <v>1.98</v>
      </c>
      <c r="AQ3" s="33">
        <f t="shared" si="9"/>
        <v>9.35</v>
      </c>
      <c r="AR3" s="33">
        <f t="shared" si="10"/>
        <v>19.89</v>
      </c>
      <c r="AS3" s="35">
        <f t="shared" si="11"/>
        <v>0.15359999999999999</v>
      </c>
      <c r="AT3" s="36">
        <v>23.5</v>
      </c>
      <c r="AU3" s="33">
        <v>24.68</v>
      </c>
      <c r="AV3" s="36">
        <v>49.99</v>
      </c>
      <c r="AW3" s="35">
        <f t="shared" si="12"/>
        <v>0.50629999999999997</v>
      </c>
      <c r="AX3" s="37">
        <v>200</v>
      </c>
    </row>
  </sheetData>
  <sheetProtection insertRows="0" deleteRows="0" sort="0"/>
  <protectedRanges>
    <protectedRange sqref="AT1 AO1 A4:J182 L4:AX182 A2:E3 G2:AX3" name="Range1"/>
    <protectedRange sqref="K4:K193" name="Range1_1"/>
    <protectedRange sqref="F2:F3" name="Range1_5"/>
  </protectedRange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D2:D3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L2:L3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T2:T3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E2:E3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2026-01-26T02:35:19Z</dcterms:modified>
</cp:coreProperties>
</file>