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B479A3A8-5AF1-46FD-86A2-1AFAE45C6BB8}" xr6:coauthVersionLast="47" xr6:coauthVersionMax="47" xr10:uidLastSave="{00000000-0000-0000-0000-000000000000}"/>
  <bookViews>
    <workbookView xWindow="-110" yWindow="-110" windowWidth="19420" windowHeight="11500" xr2:uid="{EF665E51-B047-4AD6-8BE1-316CDC9A54F1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2" i="1" l="1"/>
  <c r="AB22" i="1"/>
  <c r="AC22" i="1" s="1"/>
  <c r="AE22" i="1" s="1"/>
  <c r="S22" i="1"/>
  <c r="T22" i="1" s="1"/>
  <c r="AX21" i="1"/>
  <c r="AB21" i="1"/>
  <c r="AC21" i="1" s="1"/>
  <c r="AE21" i="1" s="1"/>
  <c r="S21" i="1"/>
  <c r="AH21" i="1" s="1"/>
  <c r="AX20" i="1"/>
  <c r="AB20" i="1"/>
  <c r="AC20" i="1" s="1"/>
  <c r="AE20" i="1" s="1"/>
  <c r="S20" i="1"/>
  <c r="AH20" i="1" s="1"/>
  <c r="AX19" i="1"/>
  <c r="AB19" i="1"/>
  <c r="AC19" i="1" s="1"/>
  <c r="AE19" i="1" s="1"/>
  <c r="S19" i="1"/>
  <c r="T19" i="1" s="1"/>
  <c r="AX18" i="1"/>
  <c r="AB18" i="1"/>
  <c r="AC18" i="1" s="1"/>
  <c r="AE18" i="1" s="1"/>
  <c r="S18" i="1"/>
  <c r="T18" i="1" s="1"/>
  <c r="AX17" i="1"/>
  <c r="AB17" i="1"/>
  <c r="AC17" i="1" s="1"/>
  <c r="AE17" i="1" s="1"/>
  <c r="S17" i="1"/>
  <c r="AH17" i="1" s="1"/>
  <c r="AX16" i="1"/>
  <c r="AB16" i="1"/>
  <c r="AC16" i="1" s="1"/>
  <c r="AE16" i="1" s="1"/>
  <c r="S16" i="1"/>
  <c r="T16" i="1" s="1"/>
  <c r="AX15" i="1"/>
  <c r="AB15" i="1"/>
  <c r="AC15" i="1" s="1"/>
  <c r="AE15" i="1" s="1"/>
  <c r="S15" i="1"/>
  <c r="AH15" i="1" s="1"/>
  <c r="AX14" i="1"/>
  <c r="AB14" i="1"/>
  <c r="AC14" i="1" s="1"/>
  <c r="AE14" i="1" s="1"/>
  <c r="S14" i="1"/>
  <c r="AH14" i="1" s="1"/>
  <c r="AX13" i="1"/>
  <c r="AB13" i="1"/>
  <c r="AC13" i="1" s="1"/>
  <c r="AE13" i="1" s="1"/>
  <c r="S13" i="1"/>
  <c r="T13" i="1" s="1"/>
  <c r="AX12" i="1"/>
  <c r="AB12" i="1"/>
  <c r="AC12" i="1" s="1"/>
  <c r="AE12" i="1" s="1"/>
  <c r="S12" i="1"/>
  <c r="T12" i="1" s="1"/>
  <c r="AX11" i="1"/>
  <c r="AB11" i="1"/>
  <c r="AC11" i="1" s="1"/>
  <c r="AE11" i="1" s="1"/>
  <c r="S11" i="1"/>
  <c r="AX10" i="1"/>
  <c r="AB10" i="1"/>
  <c r="AC10" i="1" s="1"/>
  <c r="AE10" i="1" s="1"/>
  <c r="S10" i="1"/>
  <c r="T10" i="1" s="1"/>
  <c r="AX9" i="1"/>
  <c r="AB9" i="1"/>
  <c r="AC9" i="1" s="1"/>
  <c r="AE9" i="1" s="1"/>
  <c r="S9" i="1"/>
  <c r="T9" i="1" s="1"/>
  <c r="AX8" i="1"/>
  <c r="AB8" i="1"/>
  <c r="AC8" i="1" s="1"/>
  <c r="AE8" i="1" s="1"/>
  <c r="S8" i="1"/>
  <c r="AX7" i="1"/>
  <c r="AB7" i="1"/>
  <c r="AC7" i="1" s="1"/>
  <c r="AE7" i="1" s="1"/>
  <c r="S7" i="1"/>
  <c r="AH7" i="1" s="1"/>
  <c r="AX6" i="1"/>
  <c r="AB6" i="1"/>
  <c r="AC6" i="1" s="1"/>
  <c r="AE6" i="1" s="1"/>
  <c r="S6" i="1"/>
  <c r="T6" i="1" s="1"/>
  <c r="AX5" i="1"/>
  <c r="AB5" i="1"/>
  <c r="AC5" i="1" s="1"/>
  <c r="AE5" i="1" s="1"/>
  <c r="S5" i="1"/>
  <c r="T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T3" i="1" s="1"/>
  <c r="AX2" i="1"/>
  <c r="AB2" i="1"/>
  <c r="AC2" i="1" s="1"/>
  <c r="AE2" i="1" s="1"/>
  <c r="S2" i="1"/>
  <c r="T2" i="1" s="1"/>
  <c r="AH13" i="1" l="1"/>
  <c r="AI13" i="1" s="1"/>
  <c r="AH10" i="1"/>
  <c r="AI10" i="1" s="1"/>
  <c r="AH16" i="1"/>
  <c r="AI16" i="1" s="1"/>
  <c r="AW16" i="1" s="1"/>
  <c r="AH9" i="1"/>
  <c r="AH12" i="1"/>
  <c r="AI12" i="1"/>
  <c r="AW12" i="1" s="1"/>
  <c r="AH22" i="1"/>
  <c r="AI9" i="1"/>
  <c r="AW9" i="1" s="1"/>
  <c r="AH6" i="1"/>
  <c r="AI6" i="1" s="1"/>
  <c r="AW6" i="1" s="1"/>
  <c r="AI22" i="1"/>
  <c r="AW22" i="1" s="1"/>
  <c r="AH3" i="1"/>
  <c r="AI3" i="1" s="1"/>
  <c r="AW3" i="1" s="1"/>
  <c r="AH19" i="1"/>
  <c r="AI19" i="1" s="1"/>
  <c r="AW19" i="1" s="1"/>
  <c r="AI2" i="1"/>
  <c r="T7" i="1"/>
  <c r="AI7" i="1" s="1"/>
  <c r="T20" i="1"/>
  <c r="AI20" i="1" s="1"/>
  <c r="T4" i="1"/>
  <c r="AI4" i="1" s="1"/>
  <c r="T17" i="1"/>
  <c r="AI17" i="1" s="1"/>
  <c r="T14" i="1"/>
  <c r="AI14" i="1" s="1"/>
  <c r="T11" i="1"/>
  <c r="AH11" i="1"/>
  <c r="AH8" i="1"/>
  <c r="T8" i="1"/>
  <c r="T15" i="1"/>
  <c r="AI15" i="1" s="1"/>
  <c r="AH2" i="1"/>
  <c r="AH5" i="1"/>
  <c r="AI5" i="1" s="1"/>
  <c r="AH18" i="1"/>
  <c r="AI18" i="1" s="1"/>
  <c r="T21" i="1"/>
  <c r="AI21" i="1" s="1"/>
  <c r="AI8" i="1" l="1"/>
  <c r="AW8" i="1" s="1"/>
  <c r="AW18" i="1"/>
  <c r="AW5" i="1"/>
  <c r="AW14" i="1"/>
  <c r="AW17" i="1"/>
  <c r="AO19" i="1"/>
  <c r="AM19" i="1"/>
  <c r="AK19" i="1"/>
  <c r="AS19" i="1"/>
  <c r="AW4" i="1"/>
  <c r="AW21" i="1"/>
  <c r="AW20" i="1"/>
  <c r="AK3" i="1"/>
  <c r="AO3" i="1"/>
  <c r="AS3" i="1"/>
  <c r="AM3" i="1"/>
  <c r="AW7" i="1"/>
  <c r="AW2" i="1"/>
  <c r="AS6" i="1"/>
  <c r="AO6" i="1"/>
  <c r="AM6" i="1"/>
  <c r="AK6" i="1"/>
  <c r="AT6" i="1" s="1"/>
  <c r="AU6" i="1" s="1"/>
  <c r="AM22" i="1"/>
  <c r="AS22" i="1"/>
  <c r="AO22" i="1"/>
  <c r="AK22" i="1"/>
  <c r="AW15" i="1"/>
  <c r="AW10" i="1"/>
  <c r="AW13" i="1"/>
  <c r="AS12" i="1"/>
  <c r="AO12" i="1"/>
  <c r="AM12" i="1"/>
  <c r="AK12" i="1"/>
  <c r="AI11" i="1"/>
  <c r="AS16" i="1"/>
  <c r="AK16" i="1"/>
  <c r="AO16" i="1"/>
  <c r="AM16" i="1"/>
  <c r="AS9" i="1"/>
  <c r="AO9" i="1"/>
  <c r="AM9" i="1"/>
  <c r="AK9" i="1"/>
  <c r="AT19" i="1" l="1"/>
  <c r="AU19" i="1" s="1"/>
  <c r="AV19" i="1" s="1"/>
  <c r="AS13" i="1"/>
  <c r="AO13" i="1"/>
  <c r="AM13" i="1"/>
  <c r="AK13" i="1"/>
  <c r="AT13" i="1" s="1"/>
  <c r="AU13" i="1" s="1"/>
  <c r="AT3" i="1"/>
  <c r="AU3" i="1" s="1"/>
  <c r="AV3" i="1" s="1"/>
  <c r="AS17" i="1"/>
  <c r="AO17" i="1"/>
  <c r="AM17" i="1"/>
  <c r="AK17" i="1"/>
  <c r="AT17" i="1" s="1"/>
  <c r="AU17" i="1" s="1"/>
  <c r="AV17" i="1"/>
  <c r="AM8" i="1"/>
  <c r="AK8" i="1"/>
  <c r="AS8" i="1"/>
  <c r="AO8" i="1"/>
  <c r="AS20" i="1"/>
  <c r="AM20" i="1"/>
  <c r="AO20" i="1"/>
  <c r="AK20" i="1"/>
  <c r="AT20" i="1" s="1"/>
  <c r="AU20" i="1" s="1"/>
  <c r="AT16" i="1"/>
  <c r="AU16" i="1" s="1"/>
  <c r="AV16" i="1" s="1"/>
  <c r="AO10" i="1"/>
  <c r="AS10" i="1"/>
  <c r="AK10" i="1"/>
  <c r="AM10" i="1"/>
  <c r="AO14" i="1"/>
  <c r="AM14" i="1"/>
  <c r="AK14" i="1"/>
  <c r="AS14" i="1"/>
  <c r="AK21" i="1"/>
  <c r="AS21" i="1"/>
  <c r="AO21" i="1"/>
  <c r="AM21" i="1"/>
  <c r="AW11" i="1"/>
  <c r="AS2" i="1"/>
  <c r="AO2" i="1"/>
  <c r="AM2" i="1"/>
  <c r="AK2" i="1"/>
  <c r="AS5" i="1"/>
  <c r="AO5" i="1"/>
  <c r="AM5" i="1"/>
  <c r="AK5" i="1"/>
  <c r="AT5" i="1" s="1"/>
  <c r="AU5" i="1" s="1"/>
  <c r="AV5" i="1" s="1"/>
  <c r="AT12" i="1"/>
  <c r="AU12" i="1" s="1"/>
  <c r="AV12" i="1" s="1"/>
  <c r="AS15" i="1"/>
  <c r="AO15" i="1"/>
  <c r="AM15" i="1"/>
  <c r="AK15" i="1"/>
  <c r="AS4" i="1"/>
  <c r="AM4" i="1"/>
  <c r="AK4" i="1"/>
  <c r="AO4" i="1"/>
  <c r="AS18" i="1"/>
  <c r="AO18" i="1"/>
  <c r="AM18" i="1"/>
  <c r="AK18" i="1"/>
  <c r="AT9" i="1"/>
  <c r="AU9" i="1" s="1"/>
  <c r="AV9" i="1" s="1"/>
  <c r="AT22" i="1"/>
  <c r="AU22" i="1" s="1"/>
  <c r="AV22" i="1" s="1"/>
  <c r="AO7" i="1"/>
  <c r="AM7" i="1"/>
  <c r="AS7" i="1"/>
  <c r="AK7" i="1"/>
  <c r="AT2" i="1" l="1"/>
  <c r="AU2" i="1" s="1"/>
  <c r="AV2" i="1" s="1"/>
  <c r="AT7" i="1"/>
  <c r="AU7" i="1" s="1"/>
  <c r="AT10" i="1"/>
  <c r="AU10" i="1" s="1"/>
  <c r="AV10" i="1" s="1"/>
  <c r="AM11" i="1"/>
  <c r="AK11" i="1"/>
  <c r="AO11" i="1"/>
  <c r="AS11" i="1"/>
  <c r="AT4" i="1"/>
  <c r="AU4" i="1" s="1"/>
  <c r="AV4" i="1" s="1"/>
  <c r="AT21" i="1"/>
  <c r="AU21" i="1" s="1"/>
  <c r="AT14" i="1"/>
  <c r="AU14" i="1" s="1"/>
  <c r="AT15" i="1"/>
  <c r="AU15" i="1" s="1"/>
  <c r="AV15" i="1" s="1"/>
  <c r="AT18" i="1"/>
  <c r="AU18" i="1" s="1"/>
  <c r="AV18" i="1" s="1"/>
  <c r="AT8" i="1"/>
  <c r="AU8" i="1" s="1"/>
  <c r="AV8" i="1" s="1"/>
  <c r="AT11" i="1" l="1"/>
  <c r="AU11" i="1" s="1"/>
  <c r="AV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A26FC6BF-3CBE-4E5C-B36D-449CCB0748AF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D49ABC57-CD4A-4F6C-BD50-4FA084E641D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8E7D824B-A3FC-4F93-AC1F-A055D6A6940F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DAAAE8C6-3FEB-4AB3-A381-0E232259489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1413D424-C126-463D-A851-03A4C98C06CE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B55977CD-0F19-4E4F-B6E3-DA48B4C1B8D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C5FA89AD-D0BE-408D-BC73-909E08E958EF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A4D4A254-E3B4-4094-83D7-D1F7F4FAFE41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6F0E9CA3-C265-4C7A-8833-B07BDB6CC91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F4A011C4-ECA2-43C9-A9D8-9E8C8F859EE6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BF70F061-19B4-472D-B167-1C09D45F535D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8EC6F515-C473-4D8F-9939-A07D5854BB83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AEA40290-4041-4E8A-886C-5E66CD1F43C9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F930F8CC-9CBF-44B3-B268-AE0358A75E4B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FCBE4B03-8257-4F44-A97D-6664018CDAE7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9D8ECD35-ADAD-44B4-8D80-5ECEB2B7069F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<sst xmlns="http://schemas.openxmlformats.org/spreadsheetml/2006/main" count="332" uniqueCount="104">
  <si>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</si>
  <si>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</si>
  <si>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</si>
  <si>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</si>
  <si>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</si>
  <si>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</si>
  <si>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</si>
  <si>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</si>
  <si>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</si>
  <si>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</si>
  <si>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</si>
  <si>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</si>
  <si>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</si>
  <si>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</si>
  <si>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</si>
  <si>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</si>
  <si>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</si>
  <si>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</si>
  <si>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</si>
  <si>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</si>
  <si>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</si>
  <si>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</si>
  <si>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</si>
  <si>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</si>
  <si>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</si>
  <si>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</si>
  <si>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</si>
  <si>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</si>
  <si>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</si>
  <si>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</si>
  <si>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</si>
  <si>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</si>
  <si>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</si>
  <si>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</si>
  <si>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</si>
  <si>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</si>
  <si>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</si>
  <si>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</si>
  <si>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</si>
  <si>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</si>
  <si>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</si>
  <si>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</si>
  <si>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</si>
  <si>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</si>
  <si>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</si>
  <si>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</si>
  <si>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</si>
  <si>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</si>
  <si>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</si>
  <si>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</si>
  <si>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</si>
  <si>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</si>
  <si>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</si>
  <si>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4/5-Piece: Mini Set + Pillow x 2</t>
    <phoneticPr fontId="5" type="noConversion"/>
  </si>
  <si>
    <t>Regency Heights</t>
  </si>
  <si>
    <t>COMFORTER (SET)</t>
  </si>
  <si>
    <t>Hazel</t>
    <phoneticPr fontId="5" type="noConversion"/>
  </si>
  <si>
    <t>100% Polyester  Microfiber 4pcs Comforter Set</t>
    <phoneticPr fontId="5" type="noConversion"/>
  </si>
  <si>
    <t>4pcs Comforter Set</t>
    <phoneticPr fontId="5" type="noConversion"/>
  </si>
  <si>
    <t>Comf/sham :100% polyester 85gsm Microfiber printed ruching and tape on face, 85gsm microfiber solid reverse, 200gsm poly fill. pillow: micro fiber cover with polyester filling</t>
    <phoneticPr fontId="5" type="noConversion"/>
  </si>
  <si>
    <t>100% polyester , poly filling</t>
    <phoneticPr fontId="5" type="noConversion"/>
  </si>
  <si>
    <t>Twin/Twin XL:66"Wx90"L/20"Wx26"L/12x16"/16x16"</t>
    <phoneticPr fontId="5" type="noConversion"/>
  </si>
  <si>
    <t>Red</t>
    <phoneticPr fontId="5" type="noConversion"/>
  </si>
  <si>
    <t>RH10-0628</t>
    <phoneticPr fontId="5" type="noConversion"/>
  </si>
  <si>
    <t>Set</t>
  </si>
  <si>
    <t>Compressed/Knocked Down</t>
  </si>
  <si>
    <t>9404.40.9022</t>
    <phoneticPr fontId="5" type="noConversion"/>
  </si>
  <si>
    <t>100% Polyester  Microfiber 5pcs Comforter Set</t>
    <phoneticPr fontId="5" type="noConversion"/>
  </si>
  <si>
    <t>5pcs Comforter Set</t>
    <phoneticPr fontId="5" type="noConversion"/>
  </si>
  <si>
    <t>Full/Queen:90"Wx90"L/20"Wx26"L(2)/12x16"/16x16"</t>
    <phoneticPr fontId="5" type="noConversion"/>
  </si>
  <si>
    <t>RH10-0629</t>
  </si>
  <si>
    <t>King/Cal King:104"Wx90"L/20"Wx36"L(2)/12x16"/16x16"</t>
    <phoneticPr fontId="5" type="noConversion"/>
  </si>
  <si>
    <t>RH10-0630</t>
  </si>
  <si>
    <t>6/9-Piece: Mini Set + Sheet Set + Bonus Pillowcase(s)</t>
    <phoneticPr fontId="5" type="noConversion"/>
  </si>
  <si>
    <r>
      <t>100% Polyester  Microfiber 6pcs Comforter Set-</t>
    </r>
    <r>
      <rPr>
        <sz val="11"/>
        <color rgb="FFFF0000"/>
        <rFont val="Calibri"/>
        <family val="2"/>
      </rPr>
      <t>reversible</t>
    </r>
    <phoneticPr fontId="5" type="noConversion"/>
  </si>
  <si>
    <t>6pcs Comforter set</t>
    <phoneticPr fontId="5" type="noConversion"/>
  </si>
  <si>
    <t>Comf/sham :100% polyester 85gsm Microfiber printed on face, 85gsm microfiber printed reverse , 200gsm poly fill. Sheet set: 85gsm solid microfiber. Fitted sheet with 1  pocket on each side. Bonus Pillowcase:  85gsm microfiber face and reverse</t>
    <phoneticPr fontId="5" type="noConversion"/>
  </si>
  <si>
    <t>Twin: 66x90"/20x26"/66x96"/39x75+12"/20x30"/20x30"</t>
  </si>
  <si>
    <t>RH10-0631</t>
  </si>
  <si>
    <r>
      <t>100% Polyester  Microfiber 9pcs Comforter Set-</t>
    </r>
    <r>
      <rPr>
        <sz val="11"/>
        <color rgb="FFFF0000"/>
        <rFont val="Calibri"/>
        <family val="2"/>
      </rPr>
      <t>reversible</t>
    </r>
    <phoneticPr fontId="5" type="noConversion"/>
  </si>
  <si>
    <t>9pcs Comforter set</t>
    <phoneticPr fontId="5" type="noConversion"/>
  </si>
  <si>
    <t>Comf/sham :100% polyester 85gsm Microfiber printed on face, 85gsm microfiber printed reverse in reversible, 200gsm poly fill. Sheet set: 85gsm solid microfiber. Fitted sheet with 1  pocket on each side. Bonus Pillowcase:  85gsm microfiber face and reverse</t>
    <phoneticPr fontId="5" type="noConversion"/>
  </si>
  <si>
    <t>Full: 80x90"/20x26"(2)/81x96"/54x75"+15"/20x30"(2)/20x30"(2)</t>
  </si>
  <si>
    <t>RH10-0632</t>
  </si>
  <si>
    <t>Queen: 90x90"/20x26"(2)/90x102"/60x80"+15"/20x30"(2)/20x30"(2)</t>
  </si>
  <si>
    <t>RH10-0633</t>
  </si>
  <si>
    <t>King: 104"Wx90"L/20"Wx36"L(2)/108"Wx102"L/78"Wx80"L+15"D/20"Wx40"L(2)/20"Wx40"L(2)</t>
  </si>
  <si>
    <t>RH10-0634</t>
  </si>
  <si>
    <t>Black</t>
    <phoneticPr fontId="5" type="noConversion"/>
  </si>
  <si>
    <t>RH10-0635</t>
    <phoneticPr fontId="5" type="noConversion"/>
  </si>
  <si>
    <t>RH10-0636</t>
  </si>
  <si>
    <t>RH10-0637</t>
  </si>
  <si>
    <t>RH10-0638</t>
  </si>
  <si>
    <t>RH10-0639</t>
  </si>
  <si>
    <t>RH10-0640</t>
  </si>
  <si>
    <t>RH10-0641</t>
  </si>
  <si>
    <t>Green</t>
    <phoneticPr fontId="5" type="noConversion"/>
  </si>
  <si>
    <t>RH10-0642</t>
    <phoneticPr fontId="5" type="noConversion"/>
  </si>
  <si>
    <t>RH10-0643</t>
  </si>
  <si>
    <t>RH10-0644</t>
  </si>
  <si>
    <t>RH10-0645</t>
  </si>
  <si>
    <t>RH10-0646</t>
  </si>
  <si>
    <t>RH10-0647</t>
  </si>
  <si>
    <t>RH10-0648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</si>
</sst>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0" fillId="0" borderId="1" xfId="1" applyFont="1" applyBorder="1" applyAlignment="1">
      <alignment horizontal="center" vertic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1" fillId="0" borderId="2" xfId="1" applyFont="1" applyBorder="1" applyAlignment="1">
      <alignment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1" fillId="0" borderId="2" xfId="1" applyNumberForma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 xr:uid="{0FFFBEA6-98A4-4E1A-9487-F2F011631FC4}"/>
    <cellStyle name="Normal 2" xfId="1" xr:uid="{8FAB54F4-BE2A-450F-A26A-7E88F28E32C1}"/>
    <cellStyle name="Normal 2 18 2" xfId="2" xr:uid="{E6AFEEDA-A7BD-404D-B439-0A0041CDC9EB}"/>
    <cellStyle name="Percent 2" xfId="4" xr:uid="{BD425924-E8DD-4E55-A217-49E1B9459EE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161366</xdr:colOff>
      <xdr:row>1</xdr:row>
      <xdr:rowOff>44824</xdr:rowOff>
    </xdr:from>
    <xdr:to>
      <xdr:col>1</xdr:col>
      <xdr:colOff>2563907</xdr:colOff>
      <xdr:row>3</xdr:row>
      <xdr:rowOff>667780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39D4B91-A3C5-4F8F-AA30-866A150C4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266" y="825874"/>
          <a:ext cx="2402541" cy="2070756"/>
        </a:xfrm>
        <a:prstGeom prst="rect">
          <a:avLst/>
        </a:prstGeom>
      </xdr:spPr>
    </xdr:pic>
    <xdr:clientData/>
  </xdr:twoCellAnchor>
  <xdr:twoCellAnchor editAs="oneCell">
    <xdr:from>
      <xdr:col>1</xdr:col>
      <xdr:colOff>89645</xdr:colOff>
      <xdr:row>8</xdr:row>
      <xdr:rowOff>17930</xdr:rowOff>
    </xdr:from>
    <xdr:to>
      <xdr:col>1</xdr:col>
      <xdr:colOff>2689412</xdr:colOff>
      <xdr:row>12</xdr:row>
      <xdr:rowOff>268642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8230164-B631-417C-A089-D57397C4A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545" y="5218580"/>
          <a:ext cx="2599767" cy="2955812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179294</xdr:colOff>
      <xdr:row>15</xdr:row>
      <xdr:rowOff>0</xdr:rowOff>
    </xdr:from>
    <xdr:to>
      <xdr:col>1</xdr:col>
      <xdr:colOff>2635623</xdr:colOff>
      <xdr:row>18</xdr:row>
      <xdr:rowOff>40077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1CBE548-C761-49AB-945B-C7D52F28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194" y="9622489"/>
          <a:ext cx="2456329" cy="2214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A0BF-70A3-4A49-8119-A71233FFB69C}">
  <dimension ref="A1:BA22"/>
  <sheetViews>
    <sheetView tabSelected="1" zoomScale="85" zoomScaleNormal="85" workbookViewId="0">
      <selection activeCell="F6" sqref="F6"/>
    </sheetView>
  </sheetViews>
  <sheetFormatPr defaultColWidth="9.36328125" defaultRowHeight="14.5" x14ac:dyDescent="0.35"/>
  <cols>
    <col min="1" max="1" width="10.36328125" style="1" customWidth="1"/>
    <col min="2" max="2" width="41.36328125" style="2" customWidth="1"/>
    <col min="3" max="3" width="24.36328125" style="3" customWidth="1"/>
    <col min="4" max="4" width="16.36328125" style="2" customWidth="1"/>
    <col min="5" max="5" width="10.90625" style="2" customWidth="1"/>
    <col min="6" max="6" width="18" style="2" customWidth="1"/>
    <col min="7" max="7" width="14.6328125" style="2" customWidth="1"/>
    <col min="8" max="8" width="21.6328125" style="2" customWidth="1"/>
    <col min="9" max="9" width="12.90625" style="2" customWidth="1"/>
    <col min="10" max="10" width="74.08984375" style="2" customWidth="1"/>
    <col min="11" max="11" width="14.08984375" style="2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08984375" style="2" customWidth="1"/>
    <col min="18" max="18" width="9.90625" style="4" customWidth="1"/>
    <col min="19" max="19" width="12" style="5" customWidth="1"/>
    <col min="20" max="20" width="11.3632812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36328125" style="7" customWidth="1"/>
    <col min="26" max="26" width="12.63281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10" customWidth="1"/>
    <col min="31" max="31" width="13.6328125" style="5" customWidth="1"/>
    <col min="32" max="32" width="14.90625" style="2" customWidth="1"/>
    <col min="33" max="33" width="8.453125" style="11" customWidth="1"/>
    <col min="34" max="34" width="12.453125" style="5" customWidth="1"/>
    <col min="35" max="35" width="8.90625" style="5" customWidth="1"/>
    <col min="36" max="36" width="7.90625" style="11" customWidth="1"/>
    <col min="37" max="37" width="5.90625" style="5" customWidth="1"/>
    <col min="38" max="38" width="12.6328125" style="11" customWidth="1"/>
    <col min="39" max="39" width="12" style="5" customWidth="1"/>
    <col min="40" max="40" width="11.6328125" style="11" customWidth="1"/>
    <col min="41" max="41" width="10.90625" style="5" customWidth="1"/>
    <col min="42" max="42" width="10.6328125" style="5" customWidth="1"/>
    <col min="43" max="43" width="9.6328125" style="10" customWidth="1"/>
    <col min="44" max="44" width="9.6328125" style="11" customWidth="1"/>
    <col min="45" max="45" width="10" style="5" customWidth="1"/>
    <col min="46" max="46" width="9.54296875" style="5" customWidth="1"/>
    <col min="47" max="47" width="11.6328125" style="5" customWidth="1"/>
    <col min="48" max="48" width="11.08984375" style="11" customWidth="1"/>
    <col min="49" max="49" width="11.36328125" style="5" customWidth="1"/>
    <col min="50" max="50" width="11.6328125" style="5" customWidth="1"/>
    <col min="51" max="51" width="12.6328125" style="5" customWidth="1"/>
    <col min="52" max="52" width="12.08984375" style="11" customWidth="1"/>
    <col min="53" max="53" width="12.36328125" style="8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57" customHeight="1" x14ac:dyDescent="0.35">
      <c r="A2" s="37">
        <v>1</v>
      </c>
      <c r="B2" s="38" t="s">
        <v>53</v>
      </c>
      <c r="C2" s="39"/>
      <c r="D2" s="40" t="s">
        <v>54</v>
      </c>
      <c r="E2" s="40"/>
      <c r="F2" s="40" t="s">
        <v>55</v>
      </c>
      <c r="G2" s="41" t="s">
        <v>56</v>
      </c>
      <c r="H2" s="40" t="s">
        <v>57</v>
      </c>
      <c r="I2" s="40" t="s">
        <v>58</v>
      </c>
      <c r="J2" s="42" t="s">
        <v>59</v>
      </c>
      <c r="K2" s="40" t="s">
        <v>60</v>
      </c>
      <c r="L2" s="40" t="s">
        <v>61</v>
      </c>
      <c r="M2" s="40" t="s">
        <v>62</v>
      </c>
      <c r="N2" s="43" t="s">
        <v>63</v>
      </c>
      <c r="O2" s="44"/>
      <c r="P2" s="40" t="s">
        <v>64</v>
      </c>
      <c r="Q2" s="45">
        <v>78.8</v>
      </c>
      <c r="R2" s="46">
        <v>7.85</v>
      </c>
      <c r="S2" s="47">
        <f t="shared" ref="S2:S4" si="0">Q2/R2</f>
        <v>10.038216560509554</v>
      </c>
      <c r="T2" s="47">
        <f t="shared" ref="T2:T4" si="1">S2</f>
        <v>10.038216560509554</v>
      </c>
      <c r="U2" s="48"/>
      <c r="V2" s="40" t="s">
        <v>65</v>
      </c>
      <c r="W2" s="49">
        <v>42</v>
      </c>
      <c r="X2" s="49">
        <v>32</v>
      </c>
      <c r="Y2" s="49">
        <v>57</v>
      </c>
      <c r="Z2" s="46">
        <v>12</v>
      </c>
      <c r="AA2" s="50">
        <v>3</v>
      </c>
      <c r="AB2" s="51">
        <f>IF(W2="","",W2*X2*Y2/1000000)</f>
        <v>7.6607999999999996E-2</v>
      </c>
      <c r="AC2" s="52">
        <f>IF(AA2="","",65/AB2*AA2)</f>
        <v>2545.4260651629074</v>
      </c>
      <c r="AD2" s="53">
        <v>4000</v>
      </c>
      <c r="AE2" s="54">
        <f>IF(ISERROR(AD2/AC2),"",AD2/AC2)</f>
        <v>1.5714461538461537</v>
      </c>
      <c r="AF2" s="40" t="s">
        <v>66</v>
      </c>
      <c r="AG2" s="55">
        <v>0.32800000000000001</v>
      </c>
      <c r="AH2" s="54">
        <f>IF(ISERROR(S2*AG2),"",S2*AG2)</f>
        <v>3.2925350318471338</v>
      </c>
      <c r="AI2" s="54">
        <f>IF(ISERROR(T2+AE2+AH2),"",T2+AE2+AH2)</f>
        <v>14.902197746202841</v>
      </c>
      <c r="AJ2" s="55">
        <v>0</v>
      </c>
      <c r="AK2" s="54">
        <f>IF(ISERROR(AW2*AJ2),"",AW2*AJ2)</f>
        <v>0</v>
      </c>
      <c r="AL2" s="55">
        <v>0</v>
      </c>
      <c r="AM2" s="54">
        <f>IF(ISERROR(AW2*AL2),"",AW2*AL2)</f>
        <v>0</v>
      </c>
      <c r="AN2" s="55">
        <v>0</v>
      </c>
      <c r="AO2" s="54">
        <f>IF(ISERROR(AW2*AN2),"",AW2*AN2)</f>
        <v>0</v>
      </c>
      <c r="AP2" s="54">
        <v>0</v>
      </c>
      <c r="AQ2" s="53">
        <v>0</v>
      </c>
      <c r="AR2" s="55">
        <v>0</v>
      </c>
      <c r="AS2" s="54">
        <f>IF(ISERROR(AW2*AR2),"",AW2*AR2)</f>
        <v>0</v>
      </c>
      <c r="AT2" s="54">
        <f>IF(ISERROR(AK2+AM2+AO2+AP2+AS2),"",AK2+AM2+AO2+AP2+AS2)</f>
        <v>0</v>
      </c>
      <c r="AU2" s="56">
        <f>AI2+AT2</f>
        <v>14.902197746202841</v>
      </c>
      <c r="AV2" s="57">
        <f>IF(ISERROR((AW2-AU2)/AW2),"",(AW2-AU2)/AW2)</f>
        <v>0</v>
      </c>
      <c r="AW2" s="56">
        <f>AI2</f>
        <v>14.902197746202841</v>
      </c>
      <c r="AX2" s="54">
        <f t="shared" ref="AX2:AX4" si="2">IF(ISERROR(AY2*(1-AZ2)),"",AY2*(1-AZ2))</f>
        <v>49.99</v>
      </c>
      <c r="AY2" s="58">
        <v>49.99</v>
      </c>
      <c r="AZ2" s="55"/>
      <c r="BA2" s="50">
        <v>297</v>
      </c>
    </row>
    <row r="3" spans="1:53" ht="57" customHeight="1" x14ac:dyDescent="0.35">
      <c r="A3" s="37">
        <v>2</v>
      </c>
      <c r="B3" s="59"/>
      <c r="C3" s="39"/>
      <c r="D3" s="40" t="s">
        <v>54</v>
      </c>
      <c r="E3" s="40"/>
      <c r="F3" s="40" t="s">
        <v>55</v>
      </c>
      <c r="G3" s="41" t="s">
        <v>56</v>
      </c>
      <c r="H3" s="40" t="s">
        <v>67</v>
      </c>
      <c r="I3" s="40" t="s">
        <v>68</v>
      </c>
      <c r="J3" s="42" t="s">
        <v>59</v>
      </c>
      <c r="K3" s="40" t="s">
        <v>60</v>
      </c>
      <c r="L3" s="40" t="s">
        <v>69</v>
      </c>
      <c r="M3" s="40" t="s">
        <v>62</v>
      </c>
      <c r="N3" s="43" t="s">
        <v>70</v>
      </c>
      <c r="O3" s="44"/>
      <c r="P3" s="40" t="s">
        <v>64</v>
      </c>
      <c r="Q3" s="45">
        <v>98.3</v>
      </c>
      <c r="R3" s="46">
        <v>7.85</v>
      </c>
      <c r="S3" s="47">
        <f t="shared" si="0"/>
        <v>12.522292993630574</v>
      </c>
      <c r="T3" s="47">
        <f t="shared" si="1"/>
        <v>12.522292993630574</v>
      </c>
      <c r="U3" s="48"/>
      <c r="V3" s="40" t="s">
        <v>65</v>
      </c>
      <c r="W3" s="49">
        <v>42</v>
      </c>
      <c r="X3" s="49">
        <v>32</v>
      </c>
      <c r="Y3" s="49">
        <v>57</v>
      </c>
      <c r="Z3" s="46">
        <v>14.6</v>
      </c>
      <c r="AA3" s="50">
        <v>3</v>
      </c>
      <c r="AB3" s="51">
        <f>IF(W3="","",W3*X3*Y3/1000000)</f>
        <v>7.6607999999999996E-2</v>
      </c>
      <c r="AC3" s="52">
        <f>IF(AA3="","",65/AB3*AA3)</f>
        <v>2545.4260651629074</v>
      </c>
      <c r="AD3" s="53">
        <v>4000</v>
      </c>
      <c r="AE3" s="54">
        <f>IF(ISERROR(AD3/AC3),"",AD3/AC3)</f>
        <v>1.5714461538461537</v>
      </c>
      <c r="AF3" s="40" t="s">
        <v>66</v>
      </c>
      <c r="AG3" s="55">
        <v>0.32800000000000001</v>
      </c>
      <c r="AH3" s="54">
        <f>IF(ISERROR(S3*AG3),"",S3*AG3)</f>
        <v>4.1073121019108285</v>
      </c>
      <c r="AI3" s="54">
        <f>IF(ISERROR(T3+AE3+AH3),"",T3+AE3+AH3)</f>
        <v>18.201051249387554</v>
      </c>
      <c r="AJ3" s="55">
        <v>0</v>
      </c>
      <c r="AK3" s="54">
        <f>IF(ISERROR(AW3*AJ3),"",AW3*AJ3)</f>
        <v>0</v>
      </c>
      <c r="AL3" s="55">
        <v>0</v>
      </c>
      <c r="AM3" s="54">
        <f>IF(ISERROR(AW3*AL3),"",AW3*AL3)</f>
        <v>0</v>
      </c>
      <c r="AN3" s="55">
        <v>0</v>
      </c>
      <c r="AO3" s="54">
        <f>IF(ISERROR(AW3*AN3),"",AW3*AN3)</f>
        <v>0</v>
      </c>
      <c r="AP3" s="54">
        <v>0</v>
      </c>
      <c r="AQ3" s="53">
        <v>0</v>
      </c>
      <c r="AR3" s="55">
        <v>0</v>
      </c>
      <c r="AS3" s="54">
        <f>IF(ISERROR(AW3*AR3),"",AW3*AR3)</f>
        <v>0</v>
      </c>
      <c r="AT3" s="54">
        <f>IF(ISERROR(AK3+AM3+AO3+AP3+AS3),"",AK3+AM3+AO3+AP3+AS3)</f>
        <v>0</v>
      </c>
      <c r="AU3" s="56">
        <f>IF(ISERROR(AI3+AT3),"",AI3+AT3)</f>
        <v>18.201051249387554</v>
      </c>
      <c r="AV3" s="57">
        <f>IF(ISERROR((AW3-AU3)/AW3),"",(AW3-AU3)/AW3)</f>
        <v>0</v>
      </c>
      <c r="AW3" s="56">
        <f>AI3</f>
        <v>18.201051249387554</v>
      </c>
      <c r="AX3" s="54">
        <f t="shared" si="2"/>
        <v>56.99</v>
      </c>
      <c r="AY3" s="58">
        <v>56.99</v>
      </c>
      <c r="AZ3" s="55"/>
      <c r="BA3" s="50">
        <v>354</v>
      </c>
    </row>
    <row r="4" spans="1:53" ht="57" customHeight="1" x14ac:dyDescent="0.35">
      <c r="A4" s="37">
        <v>3</v>
      </c>
      <c r="B4" s="60"/>
      <c r="C4" s="39"/>
      <c r="D4" s="40" t="s">
        <v>54</v>
      </c>
      <c r="E4" s="40"/>
      <c r="F4" s="40" t="s">
        <v>55</v>
      </c>
      <c r="G4" s="41" t="s">
        <v>56</v>
      </c>
      <c r="H4" s="40" t="s">
        <v>67</v>
      </c>
      <c r="I4" s="40" t="s">
        <v>68</v>
      </c>
      <c r="J4" s="42" t="s">
        <v>59</v>
      </c>
      <c r="K4" s="40" t="s">
        <v>60</v>
      </c>
      <c r="L4" s="42" t="s">
        <v>71</v>
      </c>
      <c r="M4" s="40" t="s">
        <v>62</v>
      </c>
      <c r="N4" s="43" t="s">
        <v>72</v>
      </c>
      <c r="O4" s="44"/>
      <c r="P4" s="40" t="s">
        <v>64</v>
      </c>
      <c r="Q4" s="45">
        <v>109.1</v>
      </c>
      <c r="R4" s="46">
        <v>7.85</v>
      </c>
      <c r="S4" s="47">
        <f t="shared" si="0"/>
        <v>13.898089171974522</v>
      </c>
      <c r="T4" s="47">
        <f t="shared" si="1"/>
        <v>13.898089171974522</v>
      </c>
      <c r="U4" s="48"/>
      <c r="V4" s="40" t="s">
        <v>65</v>
      </c>
      <c r="W4" s="49">
        <v>42</v>
      </c>
      <c r="X4" s="49">
        <v>32</v>
      </c>
      <c r="Y4" s="49">
        <v>57</v>
      </c>
      <c r="Z4" s="46">
        <v>16.2</v>
      </c>
      <c r="AA4" s="50">
        <v>3</v>
      </c>
      <c r="AB4" s="51">
        <f>IF(W4="","",W4*X4*Y4/1000000)</f>
        <v>7.6607999999999996E-2</v>
      </c>
      <c r="AC4" s="52">
        <f>IF(AA4="","",65/AB4*AA4)</f>
        <v>2545.4260651629074</v>
      </c>
      <c r="AD4" s="53">
        <v>4000</v>
      </c>
      <c r="AE4" s="54">
        <f>IF(ISERROR(AD4/AC4),"",AD4/AC4)</f>
        <v>1.5714461538461537</v>
      </c>
      <c r="AF4" s="40" t="s">
        <v>66</v>
      </c>
      <c r="AG4" s="55">
        <v>0.32800000000000001</v>
      </c>
      <c r="AH4" s="54">
        <f>IF(ISERROR(S4*AG4),"",S4*AG4)</f>
        <v>4.5585732484076438</v>
      </c>
      <c r="AI4" s="54">
        <f>IF(ISERROR(T4+AE4+AH4),"",T4+AE4+AH4)</f>
        <v>20.02810857422832</v>
      </c>
      <c r="AJ4" s="55">
        <v>0</v>
      </c>
      <c r="AK4" s="54">
        <f>IF(ISERROR(AW4*AJ4),"",AW4*AJ4)</f>
        <v>0</v>
      </c>
      <c r="AL4" s="55">
        <v>0</v>
      </c>
      <c r="AM4" s="54">
        <f>IF(ISERROR(AW4*AL4),"",AW4*AL4)</f>
        <v>0</v>
      </c>
      <c r="AN4" s="55">
        <v>0</v>
      </c>
      <c r="AO4" s="54">
        <f>IF(ISERROR(AW4*AN4),"",AW4*AN4)</f>
        <v>0</v>
      </c>
      <c r="AP4" s="54">
        <v>0</v>
      </c>
      <c r="AQ4" s="53">
        <v>0</v>
      </c>
      <c r="AR4" s="55">
        <v>0</v>
      </c>
      <c r="AS4" s="54">
        <f>IF(ISERROR(AW4*AR4),"",AW4*AR4)</f>
        <v>0</v>
      </c>
      <c r="AT4" s="54">
        <f>IF(ISERROR(AK4+AM4+AO4+AP4+AS4),"",AK4+AM4+AO4+AP4+AS4)</f>
        <v>0</v>
      </c>
      <c r="AU4" s="56">
        <f>IF(ISERROR(AI4+AT4),"",AI4+AT4)</f>
        <v>20.02810857422832</v>
      </c>
      <c r="AV4" s="57">
        <f>IF(ISERROR((AW4-AU4)/AW4),"",(AW4-AU4)/AW4)</f>
        <v>0</v>
      </c>
      <c r="AW4" s="56">
        <f>AI4</f>
        <v>20.02810857422832</v>
      </c>
      <c r="AX4" s="54">
        <f t="shared" si="2"/>
        <v>63.99</v>
      </c>
      <c r="AY4" s="58">
        <v>63.99</v>
      </c>
      <c r="AZ4" s="55"/>
      <c r="BA4" s="50">
        <v>177</v>
      </c>
    </row>
    <row r="5" spans="1:53" ht="42" customHeight="1" x14ac:dyDescent="0.35">
      <c r="A5" s="37">
        <v>4</v>
      </c>
      <c r="B5" s="38" t="s">
        <v>73</v>
      </c>
      <c r="C5" s="39"/>
      <c r="D5" s="40" t="s">
        <v>54</v>
      </c>
      <c r="E5" s="40"/>
      <c r="F5" s="40" t="s">
        <v>55</v>
      </c>
      <c r="G5" s="41" t="s">
        <v>56</v>
      </c>
      <c r="H5" s="40" t="s">
        <v>74</v>
      </c>
      <c r="I5" s="40" t="s">
        <v>75</v>
      </c>
      <c r="J5" s="42" t="s">
        <v>76</v>
      </c>
      <c r="K5" s="40" t="s">
        <v>60</v>
      </c>
      <c r="L5" s="40" t="s">
        <v>77</v>
      </c>
      <c r="M5" s="40" t="s">
        <v>62</v>
      </c>
      <c r="N5" s="43" t="s">
        <v>78</v>
      </c>
      <c r="O5" s="44"/>
      <c r="P5" s="40" t="s">
        <v>64</v>
      </c>
      <c r="Q5" s="45">
        <v>75.5</v>
      </c>
      <c r="R5" s="46">
        <v>7.85</v>
      </c>
      <c r="S5" s="47">
        <f>Q5/R5</f>
        <v>9.6178343949044596</v>
      </c>
      <c r="T5" s="47">
        <f>S5</f>
        <v>9.6178343949044596</v>
      </c>
      <c r="U5" s="48"/>
      <c r="V5" s="40" t="s">
        <v>65</v>
      </c>
      <c r="W5" s="49">
        <v>42</v>
      </c>
      <c r="X5" s="49">
        <v>32</v>
      </c>
      <c r="Y5" s="49">
        <v>57</v>
      </c>
      <c r="Z5" s="46">
        <v>12.1</v>
      </c>
      <c r="AA5" s="50">
        <v>3</v>
      </c>
      <c r="AB5" s="51">
        <f>IF(W5="","",W5*X5*Y5/1000000)</f>
        <v>7.6607999999999996E-2</v>
      </c>
      <c r="AC5" s="52">
        <f>IF(AA5="","",65/AB5*AA5)</f>
        <v>2545.4260651629074</v>
      </c>
      <c r="AD5" s="53">
        <v>4000</v>
      </c>
      <c r="AE5" s="54">
        <f>IF(ISERROR(AD5/AC5),"",AD5/AC5)</f>
        <v>1.5714461538461537</v>
      </c>
      <c r="AF5" s="40" t="s">
        <v>66</v>
      </c>
      <c r="AG5" s="55">
        <v>0.32800000000000001</v>
      </c>
      <c r="AH5" s="54">
        <f>IF(ISERROR(S5*AG5),"",S5*AG5)</f>
        <v>3.1546496815286629</v>
      </c>
      <c r="AI5" s="54">
        <f>IF(ISERROR(T5+AE5+AH5),"",T5+AE5+AH5)</f>
        <v>14.343930230279277</v>
      </c>
      <c r="AJ5" s="55">
        <v>0</v>
      </c>
      <c r="AK5" s="54">
        <f>IF(ISERROR(AW5*AJ5),"",AW5*AJ5)</f>
        <v>0</v>
      </c>
      <c r="AL5" s="55">
        <v>0</v>
      </c>
      <c r="AM5" s="54">
        <f>IF(ISERROR(AW5*AL5),"",AW5*AL5)</f>
        <v>0</v>
      </c>
      <c r="AN5" s="55">
        <v>0</v>
      </c>
      <c r="AO5" s="54">
        <f>IF(ISERROR(AW5*AN5),"",AW5*AN5)</f>
        <v>0</v>
      </c>
      <c r="AP5" s="54">
        <v>0</v>
      </c>
      <c r="AQ5" s="53">
        <v>0</v>
      </c>
      <c r="AR5" s="55">
        <v>0</v>
      </c>
      <c r="AS5" s="54">
        <f>IF(ISERROR(AW5*AR5),"",AW5*AR5)</f>
        <v>0</v>
      </c>
      <c r="AT5" s="54">
        <f>IF(ISERROR(AK5+AM5+AO5+AP5+AS5),"",AK5+AM5+AO5+AP5+AS5)</f>
        <v>0</v>
      </c>
      <c r="AU5" s="56">
        <f>AI5+AT5</f>
        <v>14.343930230279277</v>
      </c>
      <c r="AV5" s="57">
        <f>IF(ISERROR((AW5-AU5)/AW5),"",(AW5-AU5)/AW5)</f>
        <v>0</v>
      </c>
      <c r="AW5" s="56">
        <f>AI5</f>
        <v>14.343930230279277</v>
      </c>
      <c r="AX5" s="54">
        <f>IF(ISERROR(AY5*(1-AZ5)),"",AY5*(1-AZ5))</f>
        <v>49.99</v>
      </c>
      <c r="AY5" s="58">
        <v>49.99</v>
      </c>
      <c r="AZ5" s="55"/>
      <c r="BA5" s="50">
        <v>90</v>
      </c>
    </row>
    <row r="6" spans="1:53" ht="42" customHeight="1" x14ac:dyDescent="0.35">
      <c r="A6" s="37">
        <v>5</v>
      </c>
      <c r="B6" s="59"/>
      <c r="C6" s="39"/>
      <c r="D6" s="40" t="s">
        <v>54</v>
      </c>
      <c r="E6" s="40"/>
      <c r="F6" s="40" t="s">
        <v>55</v>
      </c>
      <c r="G6" s="41" t="s">
        <v>56</v>
      </c>
      <c r="H6" s="40" t="s">
        <v>79</v>
      </c>
      <c r="I6" s="40" t="s">
        <v>80</v>
      </c>
      <c r="J6" s="42" t="s">
        <v>81</v>
      </c>
      <c r="K6" s="40" t="s">
        <v>60</v>
      </c>
      <c r="L6" s="40" t="s">
        <v>82</v>
      </c>
      <c r="M6" s="40" t="s">
        <v>62</v>
      </c>
      <c r="N6" s="43" t="s">
        <v>83</v>
      </c>
      <c r="O6" s="44"/>
      <c r="P6" s="40" t="s">
        <v>64</v>
      </c>
      <c r="Q6" s="45">
        <v>96</v>
      </c>
      <c r="R6" s="46">
        <v>7.85</v>
      </c>
      <c r="S6" s="47">
        <f t="shared" ref="S6:S8" si="3">Q6/R6</f>
        <v>12.229299363057326</v>
      </c>
      <c r="T6" s="47">
        <f>S6</f>
        <v>12.229299363057326</v>
      </c>
      <c r="U6" s="48"/>
      <c r="V6" s="40" t="s">
        <v>65</v>
      </c>
      <c r="W6" s="49">
        <v>42</v>
      </c>
      <c r="X6" s="49">
        <v>32</v>
      </c>
      <c r="Y6" s="49">
        <v>57</v>
      </c>
      <c r="Z6" s="46">
        <v>14.7</v>
      </c>
      <c r="AA6" s="50">
        <v>3</v>
      </c>
      <c r="AB6" s="51">
        <f t="shared" ref="AB6:AB8" si="4">IF(W6="","",W6*X6*Y6/1000000)</f>
        <v>7.6607999999999996E-2</v>
      </c>
      <c r="AC6" s="52">
        <f t="shared" ref="AC6:AC7" si="5">IF(AA6="","",65/AB6*AA6)</f>
        <v>2545.4260651629074</v>
      </c>
      <c r="AD6" s="53">
        <v>4000</v>
      </c>
      <c r="AE6" s="54">
        <f t="shared" ref="AE6:AE7" si="6">IF(ISERROR(AD6/AC6),"",AD6/AC6)</f>
        <v>1.5714461538461537</v>
      </c>
      <c r="AF6" s="40" t="s">
        <v>66</v>
      </c>
      <c r="AG6" s="55">
        <v>0.32800000000000001</v>
      </c>
      <c r="AH6" s="54">
        <f t="shared" ref="AH6:AH8" si="7">IF(ISERROR(S6*AG6),"",S6*AG6)</f>
        <v>4.0112101910828031</v>
      </c>
      <c r="AI6" s="54">
        <f t="shared" ref="AI6:AI8" si="8">IF(ISERROR(T6+AE6+AH6),"",T6+AE6+AH6)</f>
        <v>17.811955707986282</v>
      </c>
      <c r="AJ6" s="55">
        <v>0</v>
      </c>
      <c r="AK6" s="54">
        <f t="shared" ref="AK6:AK7" si="9">IF(ISERROR(AW6*AJ6),"",AW6*AJ6)</f>
        <v>0</v>
      </c>
      <c r="AL6" s="55">
        <v>0</v>
      </c>
      <c r="AM6" s="54">
        <f t="shared" ref="AM6:AM7" si="10">IF(ISERROR(AW6*AL6),"",AW6*AL6)</f>
        <v>0</v>
      </c>
      <c r="AN6" s="55">
        <v>0</v>
      </c>
      <c r="AO6" s="54">
        <f t="shared" ref="AO6:AO7" si="11">IF(ISERROR(AW6*AN6),"",AW6*AN6)</f>
        <v>0</v>
      </c>
      <c r="AP6" s="54">
        <v>0</v>
      </c>
      <c r="AQ6" s="53">
        <v>0</v>
      </c>
      <c r="AR6" s="55">
        <v>0</v>
      </c>
      <c r="AS6" s="54">
        <f t="shared" ref="AS6:AS7" si="12">IF(ISERROR(AW6*AR6),"",AW6*AR6)</f>
        <v>0</v>
      </c>
      <c r="AT6" s="54">
        <f t="shared" ref="AT6:AT7" si="13">IF(ISERROR(AK6+AM6+AO6+AP6+AS6),"",AK6+AM6+AO6+AP6+AS6)</f>
        <v>0</v>
      </c>
      <c r="AU6" s="56">
        <f t="shared" ref="AU6:AU7" si="14">IF(ISERROR(AI6+AT6),"",AI6+AT6)</f>
        <v>17.811955707986282</v>
      </c>
      <c r="AV6" s="57">
        <v>0</v>
      </c>
      <c r="AW6" s="56">
        <f>AI6</f>
        <v>17.811955707986282</v>
      </c>
      <c r="AX6" s="54">
        <f>IF(ISERROR(AY6*(1-AZ6)),"",AY6*(1-AZ6))</f>
        <v>59.99</v>
      </c>
      <c r="AY6" s="58">
        <v>59.99</v>
      </c>
      <c r="AZ6" s="55"/>
      <c r="BA6" s="50">
        <v>108</v>
      </c>
    </row>
    <row r="7" spans="1:53" ht="42" customHeight="1" x14ac:dyDescent="0.35">
      <c r="A7" s="37">
        <v>6</v>
      </c>
      <c r="B7" s="59"/>
      <c r="C7" s="39"/>
      <c r="D7" s="40" t="s">
        <v>54</v>
      </c>
      <c r="E7" s="40"/>
      <c r="F7" s="40" t="s">
        <v>55</v>
      </c>
      <c r="G7" s="41" t="s">
        <v>56</v>
      </c>
      <c r="H7" s="40" t="s">
        <v>79</v>
      </c>
      <c r="I7" s="40" t="s">
        <v>80</v>
      </c>
      <c r="J7" s="42" t="s">
        <v>81</v>
      </c>
      <c r="K7" s="40" t="s">
        <v>60</v>
      </c>
      <c r="L7" s="40" t="s">
        <v>84</v>
      </c>
      <c r="M7" s="40" t="s">
        <v>62</v>
      </c>
      <c r="N7" s="43" t="s">
        <v>85</v>
      </c>
      <c r="O7" s="44"/>
      <c r="P7" s="40" t="s">
        <v>64</v>
      </c>
      <c r="Q7" s="45">
        <v>102.4</v>
      </c>
      <c r="R7" s="46">
        <v>7.85</v>
      </c>
      <c r="S7" s="47">
        <f t="shared" si="3"/>
        <v>13.044585987261147</v>
      </c>
      <c r="T7" s="47">
        <f>S7</f>
        <v>13.044585987261147</v>
      </c>
      <c r="U7" s="48"/>
      <c r="V7" s="40" t="s">
        <v>65</v>
      </c>
      <c r="W7" s="49">
        <v>42</v>
      </c>
      <c r="X7" s="49">
        <v>32</v>
      </c>
      <c r="Y7" s="49">
        <v>57</v>
      </c>
      <c r="Z7" s="46">
        <v>16.100000000000001</v>
      </c>
      <c r="AA7" s="50">
        <v>3</v>
      </c>
      <c r="AB7" s="51">
        <f t="shared" si="4"/>
        <v>7.6607999999999996E-2</v>
      </c>
      <c r="AC7" s="52">
        <f t="shared" si="5"/>
        <v>2545.4260651629074</v>
      </c>
      <c r="AD7" s="53">
        <v>4000</v>
      </c>
      <c r="AE7" s="54">
        <f t="shared" si="6"/>
        <v>1.5714461538461537</v>
      </c>
      <c r="AF7" s="40" t="s">
        <v>66</v>
      </c>
      <c r="AG7" s="55">
        <v>0.32800000000000001</v>
      </c>
      <c r="AH7" s="54">
        <f t="shared" si="7"/>
        <v>4.2786242038216562</v>
      </c>
      <c r="AI7" s="54">
        <f t="shared" si="8"/>
        <v>18.894656344928958</v>
      </c>
      <c r="AJ7" s="55">
        <v>0</v>
      </c>
      <c r="AK7" s="54">
        <f t="shared" si="9"/>
        <v>0</v>
      </c>
      <c r="AL7" s="55">
        <v>0</v>
      </c>
      <c r="AM7" s="54">
        <f t="shared" si="10"/>
        <v>0</v>
      </c>
      <c r="AN7" s="55">
        <v>0</v>
      </c>
      <c r="AO7" s="54">
        <f t="shared" si="11"/>
        <v>0</v>
      </c>
      <c r="AP7" s="54">
        <v>0</v>
      </c>
      <c r="AQ7" s="53">
        <v>0</v>
      </c>
      <c r="AR7" s="55">
        <v>0</v>
      </c>
      <c r="AS7" s="54">
        <f t="shared" si="12"/>
        <v>0</v>
      </c>
      <c r="AT7" s="54">
        <f t="shared" si="13"/>
        <v>0</v>
      </c>
      <c r="AU7" s="56">
        <f t="shared" si="14"/>
        <v>18.894656344928958</v>
      </c>
      <c r="AV7" s="57">
        <v>0</v>
      </c>
      <c r="AW7" s="56">
        <f t="shared" ref="AW7:AW8" si="15">AI7</f>
        <v>18.894656344928958</v>
      </c>
      <c r="AX7" s="54">
        <f>IF(ISERROR(AY7*(1-AZ7)),"",AY7*(1-AZ7))</f>
        <v>59.99</v>
      </c>
      <c r="AY7" s="58">
        <v>59.99</v>
      </c>
      <c r="AZ7" s="55"/>
      <c r="BA7" s="50">
        <v>315</v>
      </c>
    </row>
    <row r="8" spans="1:53" ht="42" customHeight="1" x14ac:dyDescent="0.35">
      <c r="A8" s="37">
        <v>7</v>
      </c>
      <c r="B8" s="60"/>
      <c r="C8" s="39"/>
      <c r="D8" s="40" t="s">
        <v>54</v>
      </c>
      <c r="E8" s="40"/>
      <c r="F8" s="40" t="s">
        <v>55</v>
      </c>
      <c r="G8" s="41" t="s">
        <v>56</v>
      </c>
      <c r="H8" s="40" t="s">
        <v>79</v>
      </c>
      <c r="I8" s="40" t="s">
        <v>80</v>
      </c>
      <c r="J8" s="42" t="s">
        <v>81</v>
      </c>
      <c r="K8" s="40" t="s">
        <v>60</v>
      </c>
      <c r="L8" s="40" t="s">
        <v>86</v>
      </c>
      <c r="M8" s="40" t="s">
        <v>62</v>
      </c>
      <c r="N8" s="43" t="s">
        <v>87</v>
      </c>
      <c r="O8" s="44"/>
      <c r="P8" s="40" t="s">
        <v>64</v>
      </c>
      <c r="Q8" s="45">
        <v>118</v>
      </c>
      <c r="R8" s="46">
        <v>7.85</v>
      </c>
      <c r="S8" s="47">
        <f t="shared" si="3"/>
        <v>15.031847133757962</v>
      </c>
      <c r="T8" s="47">
        <f>S8</f>
        <v>15.031847133757962</v>
      </c>
      <c r="U8" s="48"/>
      <c r="V8" s="40" t="s">
        <v>65</v>
      </c>
      <c r="W8" s="49">
        <v>42</v>
      </c>
      <c r="X8" s="49">
        <v>32</v>
      </c>
      <c r="Y8" s="49">
        <v>57</v>
      </c>
      <c r="Z8" s="46">
        <v>18.399999999999999</v>
      </c>
      <c r="AA8" s="50">
        <v>3</v>
      </c>
      <c r="AB8" s="51">
        <f t="shared" si="4"/>
        <v>7.6607999999999996E-2</v>
      </c>
      <c r="AC8" s="52">
        <f>IF(AA8="","",65/AB8*AA8)</f>
        <v>2545.4260651629074</v>
      </c>
      <c r="AD8" s="53">
        <v>4000</v>
      </c>
      <c r="AE8" s="54">
        <f>IF(ISERROR(AD8/AC8),"",AD8/AC8)</f>
        <v>1.5714461538461537</v>
      </c>
      <c r="AF8" s="40" t="s">
        <v>66</v>
      </c>
      <c r="AG8" s="55">
        <v>0.32800000000000001</v>
      </c>
      <c r="AH8" s="54">
        <f t="shared" si="7"/>
        <v>4.930445859872612</v>
      </c>
      <c r="AI8" s="54">
        <f t="shared" si="8"/>
        <v>21.53373914747673</v>
      </c>
      <c r="AJ8" s="55">
        <v>0</v>
      </c>
      <c r="AK8" s="54">
        <f>IF(ISERROR(AW8*AJ8),"",AW8*AJ8)</f>
        <v>0</v>
      </c>
      <c r="AL8" s="55">
        <v>0</v>
      </c>
      <c r="AM8" s="54">
        <f>IF(ISERROR(AW8*AL8),"",AW8*AL8)</f>
        <v>0</v>
      </c>
      <c r="AN8" s="55">
        <v>0</v>
      </c>
      <c r="AO8" s="54">
        <f>IF(ISERROR(AW8*AN8),"",AW8*AN8)</f>
        <v>0</v>
      </c>
      <c r="AP8" s="54">
        <v>0</v>
      </c>
      <c r="AQ8" s="53">
        <v>0</v>
      </c>
      <c r="AR8" s="55">
        <v>0</v>
      </c>
      <c r="AS8" s="54">
        <f>IF(ISERROR(AW8*AR8),"",AW8*AR8)</f>
        <v>0</v>
      </c>
      <c r="AT8" s="54">
        <f>IF(ISERROR(AK8+AM8+AO8+AP8+AS8),"",AK8+AM8+AO8+AP8+AS8)</f>
        <v>0</v>
      </c>
      <c r="AU8" s="56">
        <f>IF(ISERROR(AI8+AT8),"",AI8+AT8)</f>
        <v>21.53373914747673</v>
      </c>
      <c r="AV8" s="57">
        <f>IF(ISERROR((AW8-AU8)/AW8),"",(AW8-AU8)/AW8)</f>
        <v>0</v>
      </c>
      <c r="AW8" s="56">
        <f t="shared" si="15"/>
        <v>21.53373914747673</v>
      </c>
      <c r="AX8" s="54">
        <f>IF(ISERROR(AY8*(1-AZ8)),"",AY8*(1-AZ8))</f>
        <v>69.989999999999995</v>
      </c>
      <c r="AY8" s="58">
        <v>69.989999999999995</v>
      </c>
      <c r="AZ8" s="55"/>
      <c r="BA8" s="50">
        <v>261</v>
      </c>
    </row>
    <row r="9" spans="1:53" ht="57" customHeight="1" x14ac:dyDescent="0.35">
      <c r="A9" s="37">
        <v>8</v>
      </c>
      <c r="B9" s="38" t="s">
        <v>53</v>
      </c>
      <c r="C9" s="39"/>
      <c r="D9" s="40" t="s">
        <v>54</v>
      </c>
      <c r="E9" s="40"/>
      <c r="F9" s="40" t="s">
        <v>55</v>
      </c>
      <c r="G9" s="41" t="s">
        <v>56</v>
      </c>
      <c r="H9" s="40" t="s">
        <v>57</v>
      </c>
      <c r="I9" s="40" t="s">
        <v>58</v>
      </c>
      <c r="J9" s="42" t="s">
        <v>59</v>
      </c>
      <c r="K9" s="40" t="s">
        <v>60</v>
      </c>
      <c r="L9" s="40" t="s">
        <v>61</v>
      </c>
      <c r="M9" s="40" t="s">
        <v>88</v>
      </c>
      <c r="N9" s="43" t="s">
        <v>89</v>
      </c>
      <c r="O9" s="44"/>
      <c r="P9" s="40" t="s">
        <v>64</v>
      </c>
      <c r="Q9" s="45">
        <v>78.8</v>
      </c>
      <c r="R9" s="46">
        <v>7.85</v>
      </c>
      <c r="S9" s="47">
        <f t="shared" ref="S9:S11" si="16">Q9/R9</f>
        <v>10.038216560509554</v>
      </c>
      <c r="T9" s="47">
        <f t="shared" ref="T9:T11" si="17">S9</f>
        <v>10.038216560509554</v>
      </c>
      <c r="U9" s="48"/>
      <c r="V9" s="40" t="s">
        <v>65</v>
      </c>
      <c r="W9" s="49">
        <v>42</v>
      </c>
      <c r="X9" s="49">
        <v>32</v>
      </c>
      <c r="Y9" s="49">
        <v>57</v>
      </c>
      <c r="Z9" s="46">
        <v>12</v>
      </c>
      <c r="AA9" s="50">
        <v>3</v>
      </c>
      <c r="AB9" s="51">
        <f>IF(W9="","",W9*X9*Y9/1000000)</f>
        <v>7.6607999999999996E-2</v>
      </c>
      <c r="AC9" s="52">
        <f>IF(AA9="","",65/AB9*AA9)</f>
        <v>2545.4260651629074</v>
      </c>
      <c r="AD9" s="53">
        <v>4000</v>
      </c>
      <c r="AE9" s="54">
        <f>IF(ISERROR(AD9/AC9),"",AD9/AC9)</f>
        <v>1.5714461538461537</v>
      </c>
      <c r="AF9" s="40" t="s">
        <v>66</v>
      </c>
      <c r="AG9" s="55">
        <v>0.32800000000000001</v>
      </c>
      <c r="AH9" s="54">
        <f>IF(ISERROR(S9*AG9),"",S9*AG9)</f>
        <v>3.2925350318471338</v>
      </c>
      <c r="AI9" s="54">
        <f>IF(ISERROR(T9+AE9+AH9),"",T9+AE9+AH9)</f>
        <v>14.902197746202841</v>
      </c>
      <c r="AJ9" s="55">
        <v>0</v>
      </c>
      <c r="AK9" s="54">
        <f>IF(ISERROR(AW9*AJ9),"",AW9*AJ9)</f>
        <v>0</v>
      </c>
      <c r="AL9" s="55">
        <v>0</v>
      </c>
      <c r="AM9" s="54">
        <f>IF(ISERROR(AW9*AL9),"",AW9*AL9)</f>
        <v>0</v>
      </c>
      <c r="AN9" s="55">
        <v>0</v>
      </c>
      <c r="AO9" s="54">
        <f>IF(ISERROR(AW9*AN9),"",AW9*AN9)</f>
        <v>0</v>
      </c>
      <c r="AP9" s="54">
        <v>0</v>
      </c>
      <c r="AQ9" s="53">
        <v>0</v>
      </c>
      <c r="AR9" s="55">
        <v>0</v>
      </c>
      <c r="AS9" s="54">
        <f>IF(ISERROR(AW9*AR9),"",AW9*AR9)</f>
        <v>0</v>
      </c>
      <c r="AT9" s="54">
        <f>IF(ISERROR(AK9+AM9+AO9+AP9+AS9),"",AK9+AM9+AO9+AP9+AS9)</f>
        <v>0</v>
      </c>
      <c r="AU9" s="56">
        <f>AI9+AT9</f>
        <v>14.902197746202841</v>
      </c>
      <c r="AV9" s="57">
        <f>IF(ISERROR((AW9-AU9)/AW9),"",(AW9-AU9)/AW9)</f>
        <v>0</v>
      </c>
      <c r="AW9" s="56">
        <f>AI9</f>
        <v>14.902197746202841</v>
      </c>
      <c r="AX9" s="54">
        <f t="shared" ref="AX9:AX11" si="18">IF(ISERROR(AY9*(1-AZ9)),"",AY9*(1-AZ9))</f>
        <v>49.99</v>
      </c>
      <c r="AY9" s="58">
        <v>49.99</v>
      </c>
      <c r="AZ9" s="55"/>
      <c r="BA9" s="50">
        <v>303</v>
      </c>
    </row>
    <row r="10" spans="1:53" ht="57" customHeight="1" x14ac:dyDescent="0.35">
      <c r="A10" s="37">
        <v>9</v>
      </c>
      <c r="B10" s="59"/>
      <c r="C10" s="39"/>
      <c r="D10" s="40" t="s">
        <v>54</v>
      </c>
      <c r="E10" s="40"/>
      <c r="F10" s="40" t="s">
        <v>55</v>
      </c>
      <c r="G10" s="41" t="s">
        <v>56</v>
      </c>
      <c r="H10" s="40" t="s">
        <v>67</v>
      </c>
      <c r="I10" s="40" t="s">
        <v>68</v>
      </c>
      <c r="J10" s="42" t="s">
        <v>59</v>
      </c>
      <c r="K10" s="40" t="s">
        <v>60</v>
      </c>
      <c r="L10" s="40" t="s">
        <v>69</v>
      </c>
      <c r="M10" s="40" t="s">
        <v>88</v>
      </c>
      <c r="N10" s="43" t="s">
        <v>90</v>
      </c>
      <c r="O10" s="44"/>
      <c r="P10" s="40" t="s">
        <v>64</v>
      </c>
      <c r="Q10" s="45">
        <v>98.3</v>
      </c>
      <c r="R10" s="46">
        <v>7.85</v>
      </c>
      <c r="S10" s="47">
        <f t="shared" si="16"/>
        <v>12.522292993630574</v>
      </c>
      <c r="T10" s="47">
        <f t="shared" si="17"/>
        <v>12.522292993630574</v>
      </c>
      <c r="U10" s="48"/>
      <c r="V10" s="40" t="s">
        <v>65</v>
      </c>
      <c r="W10" s="49">
        <v>42</v>
      </c>
      <c r="X10" s="49">
        <v>32</v>
      </c>
      <c r="Y10" s="49">
        <v>57</v>
      </c>
      <c r="Z10" s="46">
        <v>14.6</v>
      </c>
      <c r="AA10" s="50">
        <v>3</v>
      </c>
      <c r="AB10" s="51">
        <f>IF(W10="","",W10*X10*Y10/1000000)</f>
        <v>7.6607999999999996E-2</v>
      </c>
      <c r="AC10" s="52">
        <f>IF(AA10="","",65/AB10*AA10)</f>
        <v>2545.4260651629074</v>
      </c>
      <c r="AD10" s="53">
        <v>4000</v>
      </c>
      <c r="AE10" s="54">
        <f>IF(ISERROR(AD10/AC10),"",AD10/AC10)</f>
        <v>1.5714461538461537</v>
      </c>
      <c r="AF10" s="40" t="s">
        <v>66</v>
      </c>
      <c r="AG10" s="55">
        <v>0.32800000000000001</v>
      </c>
      <c r="AH10" s="54">
        <f>IF(ISERROR(S10*AG10),"",S10*AG10)</f>
        <v>4.1073121019108285</v>
      </c>
      <c r="AI10" s="54">
        <f>IF(ISERROR(T10+AE10+AH10),"",T10+AE10+AH10)</f>
        <v>18.201051249387554</v>
      </c>
      <c r="AJ10" s="55">
        <v>0</v>
      </c>
      <c r="AK10" s="54">
        <f>IF(ISERROR(AW10*AJ10),"",AW10*AJ10)</f>
        <v>0</v>
      </c>
      <c r="AL10" s="55">
        <v>0</v>
      </c>
      <c r="AM10" s="54">
        <f>IF(ISERROR(AW10*AL10),"",AW10*AL10)</f>
        <v>0</v>
      </c>
      <c r="AN10" s="55">
        <v>0</v>
      </c>
      <c r="AO10" s="54">
        <f>IF(ISERROR(AW10*AN10),"",AW10*AN10)</f>
        <v>0</v>
      </c>
      <c r="AP10" s="54">
        <v>0</v>
      </c>
      <c r="AQ10" s="53">
        <v>0</v>
      </c>
      <c r="AR10" s="55">
        <v>0</v>
      </c>
      <c r="AS10" s="54">
        <f>IF(ISERROR(AW10*AR10),"",AW10*AR10)</f>
        <v>0</v>
      </c>
      <c r="AT10" s="54">
        <f>IF(ISERROR(AK10+AM10+AO10+AP10+AS10),"",AK10+AM10+AO10+AP10+AS10)</f>
        <v>0</v>
      </c>
      <c r="AU10" s="56">
        <f>IF(ISERROR(AI10+AT10),"",AI10+AT10)</f>
        <v>18.201051249387554</v>
      </c>
      <c r="AV10" s="57">
        <f>IF(ISERROR((AW10-AU10)/AW10),"",(AW10-AU10)/AW10)</f>
        <v>0</v>
      </c>
      <c r="AW10" s="56">
        <f>AI10</f>
        <v>18.201051249387554</v>
      </c>
      <c r="AX10" s="54">
        <f t="shared" si="18"/>
        <v>56.99</v>
      </c>
      <c r="AY10" s="58">
        <v>56.99</v>
      </c>
      <c r="AZ10" s="55"/>
      <c r="BA10" s="50">
        <v>384</v>
      </c>
    </row>
    <row r="11" spans="1:53" ht="57" customHeight="1" x14ac:dyDescent="0.35">
      <c r="A11" s="37">
        <v>10</v>
      </c>
      <c r="B11" s="60"/>
      <c r="C11" s="39"/>
      <c r="D11" s="40" t="s">
        <v>54</v>
      </c>
      <c r="E11" s="40"/>
      <c r="F11" s="40" t="s">
        <v>55</v>
      </c>
      <c r="G11" s="41" t="s">
        <v>56</v>
      </c>
      <c r="H11" s="40" t="s">
        <v>67</v>
      </c>
      <c r="I11" s="40" t="s">
        <v>68</v>
      </c>
      <c r="J11" s="42" t="s">
        <v>59</v>
      </c>
      <c r="K11" s="40" t="s">
        <v>60</v>
      </c>
      <c r="L11" s="42" t="s">
        <v>71</v>
      </c>
      <c r="M11" s="40" t="s">
        <v>88</v>
      </c>
      <c r="N11" s="43" t="s">
        <v>91</v>
      </c>
      <c r="O11" s="44"/>
      <c r="P11" s="40" t="s">
        <v>64</v>
      </c>
      <c r="Q11" s="45">
        <v>109.1</v>
      </c>
      <c r="R11" s="46">
        <v>7.85</v>
      </c>
      <c r="S11" s="47">
        <f t="shared" si="16"/>
        <v>13.898089171974522</v>
      </c>
      <c r="T11" s="47">
        <f t="shared" si="17"/>
        <v>13.898089171974522</v>
      </c>
      <c r="U11" s="48"/>
      <c r="V11" s="40" t="s">
        <v>65</v>
      </c>
      <c r="W11" s="49">
        <v>42</v>
      </c>
      <c r="X11" s="49">
        <v>32</v>
      </c>
      <c r="Y11" s="49">
        <v>57</v>
      </c>
      <c r="Z11" s="46">
        <v>16.2</v>
      </c>
      <c r="AA11" s="50">
        <v>3</v>
      </c>
      <c r="AB11" s="51">
        <f>IF(W11="","",W11*X11*Y11/1000000)</f>
        <v>7.6607999999999996E-2</v>
      </c>
      <c r="AC11" s="52">
        <f>IF(AA11="","",65/AB11*AA11)</f>
        <v>2545.4260651629074</v>
      </c>
      <c r="AD11" s="53">
        <v>4000</v>
      </c>
      <c r="AE11" s="54">
        <f>IF(ISERROR(AD11/AC11),"",AD11/AC11)</f>
        <v>1.5714461538461537</v>
      </c>
      <c r="AF11" s="40" t="s">
        <v>66</v>
      </c>
      <c r="AG11" s="55">
        <v>0.32800000000000001</v>
      </c>
      <c r="AH11" s="54">
        <f>IF(ISERROR(S11*AG11),"",S11*AG11)</f>
        <v>4.5585732484076438</v>
      </c>
      <c r="AI11" s="54">
        <f>IF(ISERROR(T11+AE11+AH11),"",T11+AE11+AH11)</f>
        <v>20.02810857422832</v>
      </c>
      <c r="AJ11" s="55">
        <v>0</v>
      </c>
      <c r="AK11" s="54">
        <f>IF(ISERROR(AW11*AJ11),"",AW11*AJ11)</f>
        <v>0</v>
      </c>
      <c r="AL11" s="55">
        <v>0</v>
      </c>
      <c r="AM11" s="54">
        <f>IF(ISERROR(AW11*AL11),"",AW11*AL11)</f>
        <v>0</v>
      </c>
      <c r="AN11" s="55">
        <v>0</v>
      </c>
      <c r="AO11" s="54">
        <f>IF(ISERROR(AW11*AN11),"",AW11*AN11)</f>
        <v>0</v>
      </c>
      <c r="AP11" s="54">
        <v>0</v>
      </c>
      <c r="AQ11" s="53">
        <v>0</v>
      </c>
      <c r="AR11" s="55">
        <v>0</v>
      </c>
      <c r="AS11" s="54">
        <f>IF(ISERROR(AW11*AR11),"",AW11*AR11)</f>
        <v>0</v>
      </c>
      <c r="AT11" s="54">
        <f>IF(ISERROR(AK11+AM11+AO11+AP11+AS11),"",AK11+AM11+AO11+AP11+AS11)</f>
        <v>0</v>
      </c>
      <c r="AU11" s="56">
        <f>IF(ISERROR(AI11+AT11),"",AI11+AT11)</f>
        <v>20.02810857422832</v>
      </c>
      <c r="AV11" s="57">
        <f>IF(ISERROR((AW11-AU11)/AW11),"",(AW11-AU11)/AW11)</f>
        <v>0</v>
      </c>
      <c r="AW11" s="56">
        <f>AI11</f>
        <v>20.02810857422832</v>
      </c>
      <c r="AX11" s="54">
        <f t="shared" si="18"/>
        <v>63.99</v>
      </c>
      <c r="AY11" s="58">
        <v>63.99</v>
      </c>
      <c r="AZ11" s="55"/>
      <c r="BA11" s="50">
        <v>189</v>
      </c>
    </row>
    <row r="12" spans="1:53" ht="42" customHeight="1" x14ac:dyDescent="0.35">
      <c r="A12" s="37">
        <v>11</v>
      </c>
      <c r="B12" s="38" t="s">
        <v>73</v>
      </c>
      <c r="C12" s="39"/>
      <c r="D12" s="40" t="s">
        <v>54</v>
      </c>
      <c r="E12" s="40"/>
      <c r="F12" s="40" t="s">
        <v>55</v>
      </c>
      <c r="G12" s="41" t="s">
        <v>56</v>
      </c>
      <c r="H12" s="40" t="s">
        <v>74</v>
      </c>
      <c r="I12" s="40" t="s">
        <v>75</v>
      </c>
      <c r="J12" s="42" t="s">
        <v>76</v>
      </c>
      <c r="K12" s="40" t="s">
        <v>60</v>
      </c>
      <c r="L12" s="40" t="s">
        <v>77</v>
      </c>
      <c r="M12" s="40" t="s">
        <v>88</v>
      </c>
      <c r="N12" s="43" t="s">
        <v>92</v>
      </c>
      <c r="O12" s="44"/>
      <c r="P12" s="40" t="s">
        <v>64</v>
      </c>
      <c r="Q12" s="45">
        <v>75.5</v>
      </c>
      <c r="R12" s="46">
        <v>7.85</v>
      </c>
      <c r="S12" s="47">
        <f>Q12/R12</f>
        <v>9.6178343949044596</v>
      </c>
      <c r="T12" s="47">
        <f>S12</f>
        <v>9.6178343949044596</v>
      </c>
      <c r="U12" s="48"/>
      <c r="V12" s="40" t="s">
        <v>65</v>
      </c>
      <c r="W12" s="49">
        <v>42</v>
      </c>
      <c r="X12" s="49">
        <v>32</v>
      </c>
      <c r="Y12" s="49">
        <v>57</v>
      </c>
      <c r="Z12" s="46">
        <v>12.1</v>
      </c>
      <c r="AA12" s="50">
        <v>3</v>
      </c>
      <c r="AB12" s="51">
        <f>IF(W12="","",W12*X12*Y12/1000000)</f>
        <v>7.6607999999999996E-2</v>
      </c>
      <c r="AC12" s="52">
        <f>IF(AA12="","",65/AB12*AA12)</f>
        <v>2545.4260651629074</v>
      </c>
      <c r="AD12" s="53">
        <v>4000</v>
      </c>
      <c r="AE12" s="54">
        <f>IF(ISERROR(AD12/AC12),"",AD12/AC12)</f>
        <v>1.5714461538461537</v>
      </c>
      <c r="AF12" s="40" t="s">
        <v>66</v>
      </c>
      <c r="AG12" s="55">
        <v>0.32800000000000001</v>
      </c>
      <c r="AH12" s="54">
        <f>IF(ISERROR(S12*AG12),"",S12*AG12)</f>
        <v>3.1546496815286629</v>
      </c>
      <c r="AI12" s="54">
        <f>IF(ISERROR(T12+AE12+AH12),"",T12+AE12+AH12)</f>
        <v>14.343930230279277</v>
      </c>
      <c r="AJ12" s="55">
        <v>0</v>
      </c>
      <c r="AK12" s="54">
        <f>IF(ISERROR(AW12*AJ12),"",AW12*AJ12)</f>
        <v>0</v>
      </c>
      <c r="AL12" s="55">
        <v>0</v>
      </c>
      <c r="AM12" s="54">
        <f>IF(ISERROR(AW12*AL12),"",AW12*AL12)</f>
        <v>0</v>
      </c>
      <c r="AN12" s="55">
        <v>0</v>
      </c>
      <c r="AO12" s="54">
        <f>IF(ISERROR(AW12*AN12),"",AW12*AN12)</f>
        <v>0</v>
      </c>
      <c r="AP12" s="54">
        <v>0</v>
      </c>
      <c r="AQ12" s="53">
        <v>0</v>
      </c>
      <c r="AR12" s="55">
        <v>0</v>
      </c>
      <c r="AS12" s="54">
        <f>IF(ISERROR(AW12*AR12),"",AW12*AR12)</f>
        <v>0</v>
      </c>
      <c r="AT12" s="54">
        <f>IF(ISERROR(AK12+AM12+AO12+AP12+AS12),"",AK12+AM12+AO12+AP12+AS12)</f>
        <v>0</v>
      </c>
      <c r="AU12" s="56">
        <f>AI12+AT12</f>
        <v>14.343930230279277</v>
      </c>
      <c r="AV12" s="57">
        <f>IF(ISERROR((AW12-AU12)/AW12),"",(AW12-AU12)/AW12)</f>
        <v>0</v>
      </c>
      <c r="AW12" s="56">
        <f>AI12</f>
        <v>14.343930230279277</v>
      </c>
      <c r="AX12" s="54">
        <f>IF(ISERROR(AY12*(1-AZ12)),"",AY12*(1-AZ12))</f>
        <v>49.99</v>
      </c>
      <c r="AY12" s="58">
        <v>49.99</v>
      </c>
      <c r="AZ12" s="55"/>
      <c r="BA12" s="50">
        <v>90</v>
      </c>
    </row>
    <row r="13" spans="1:53" ht="42" customHeight="1" x14ac:dyDescent="0.35">
      <c r="A13" s="37">
        <v>12</v>
      </c>
      <c r="B13" s="59"/>
      <c r="C13" s="39"/>
      <c r="D13" s="40" t="s">
        <v>54</v>
      </c>
      <c r="E13" s="40"/>
      <c r="F13" s="40" t="s">
        <v>55</v>
      </c>
      <c r="G13" s="41" t="s">
        <v>56</v>
      </c>
      <c r="H13" s="40" t="s">
        <v>79</v>
      </c>
      <c r="I13" s="40" t="s">
        <v>80</v>
      </c>
      <c r="J13" s="42" t="s">
        <v>81</v>
      </c>
      <c r="K13" s="40" t="s">
        <v>60</v>
      </c>
      <c r="L13" s="40" t="s">
        <v>82</v>
      </c>
      <c r="M13" s="40" t="s">
        <v>88</v>
      </c>
      <c r="N13" s="43" t="s">
        <v>93</v>
      </c>
      <c r="O13" s="44"/>
      <c r="P13" s="40" t="s">
        <v>64</v>
      </c>
      <c r="Q13" s="45">
        <v>96</v>
      </c>
      <c r="R13" s="46">
        <v>7.85</v>
      </c>
      <c r="S13" s="47">
        <f t="shared" ref="S13:S15" si="19">Q13/R13</f>
        <v>12.229299363057326</v>
      </c>
      <c r="T13" s="47">
        <f>S13</f>
        <v>12.229299363057326</v>
      </c>
      <c r="U13" s="48"/>
      <c r="V13" s="40" t="s">
        <v>65</v>
      </c>
      <c r="W13" s="49">
        <v>42</v>
      </c>
      <c r="X13" s="49">
        <v>32</v>
      </c>
      <c r="Y13" s="49">
        <v>57</v>
      </c>
      <c r="Z13" s="46">
        <v>14.7</v>
      </c>
      <c r="AA13" s="50">
        <v>3</v>
      </c>
      <c r="AB13" s="51">
        <f t="shared" ref="AB13:AB15" si="20">IF(W13="","",W13*X13*Y13/1000000)</f>
        <v>7.6607999999999996E-2</v>
      </c>
      <c r="AC13" s="52">
        <f t="shared" ref="AC13:AC14" si="21">IF(AA13="","",65/AB13*AA13)</f>
        <v>2545.4260651629074</v>
      </c>
      <c r="AD13" s="53">
        <v>4000</v>
      </c>
      <c r="AE13" s="54">
        <f t="shared" ref="AE13:AE14" si="22">IF(ISERROR(AD13/AC13),"",AD13/AC13)</f>
        <v>1.5714461538461537</v>
      </c>
      <c r="AF13" s="40" t="s">
        <v>66</v>
      </c>
      <c r="AG13" s="55">
        <v>0.32800000000000001</v>
      </c>
      <c r="AH13" s="54">
        <f t="shared" ref="AH13:AH15" si="23">IF(ISERROR(S13*AG13),"",S13*AG13)</f>
        <v>4.0112101910828031</v>
      </c>
      <c r="AI13" s="54">
        <f t="shared" ref="AI13:AI15" si="24">IF(ISERROR(T13+AE13+AH13),"",T13+AE13+AH13)</f>
        <v>17.811955707986282</v>
      </c>
      <c r="AJ13" s="55">
        <v>0</v>
      </c>
      <c r="AK13" s="54">
        <f t="shared" ref="AK13:AK14" si="25">IF(ISERROR(AW13*AJ13),"",AW13*AJ13)</f>
        <v>0</v>
      </c>
      <c r="AL13" s="55">
        <v>0</v>
      </c>
      <c r="AM13" s="54">
        <f t="shared" ref="AM13:AM14" si="26">IF(ISERROR(AW13*AL13),"",AW13*AL13)</f>
        <v>0</v>
      </c>
      <c r="AN13" s="55">
        <v>0</v>
      </c>
      <c r="AO13" s="54">
        <f t="shared" ref="AO13:AO14" si="27">IF(ISERROR(AW13*AN13),"",AW13*AN13)</f>
        <v>0</v>
      </c>
      <c r="AP13" s="54">
        <v>0</v>
      </c>
      <c r="AQ13" s="53">
        <v>0</v>
      </c>
      <c r="AR13" s="55">
        <v>0</v>
      </c>
      <c r="AS13" s="54">
        <f t="shared" ref="AS13:AS14" si="28">IF(ISERROR(AW13*AR13),"",AW13*AR13)</f>
        <v>0</v>
      </c>
      <c r="AT13" s="54">
        <f t="shared" ref="AT13:AT14" si="29">IF(ISERROR(AK13+AM13+AO13+AP13+AS13),"",AK13+AM13+AO13+AP13+AS13)</f>
        <v>0</v>
      </c>
      <c r="AU13" s="56">
        <f t="shared" ref="AU13:AU14" si="30">IF(ISERROR(AI13+AT13),"",AI13+AT13)</f>
        <v>17.811955707986282</v>
      </c>
      <c r="AV13" s="57">
        <v>0</v>
      </c>
      <c r="AW13" s="56">
        <f>AI13</f>
        <v>17.811955707986282</v>
      </c>
      <c r="AX13" s="54">
        <f>IF(ISERROR(AY13*(1-AZ13)),"",AY13*(1-AZ13))</f>
        <v>59.99</v>
      </c>
      <c r="AY13" s="58">
        <v>59.99</v>
      </c>
      <c r="AZ13" s="55"/>
      <c r="BA13" s="50">
        <v>108</v>
      </c>
    </row>
    <row r="14" spans="1:53" ht="42" customHeight="1" x14ac:dyDescent="0.35">
      <c r="A14" s="37">
        <v>13</v>
      </c>
      <c r="B14" s="59"/>
      <c r="C14" s="39"/>
      <c r="D14" s="40" t="s">
        <v>54</v>
      </c>
      <c r="E14" s="40"/>
      <c r="F14" s="40" t="s">
        <v>55</v>
      </c>
      <c r="G14" s="41" t="s">
        <v>56</v>
      </c>
      <c r="H14" s="40" t="s">
        <v>79</v>
      </c>
      <c r="I14" s="40" t="s">
        <v>80</v>
      </c>
      <c r="J14" s="42" t="s">
        <v>81</v>
      </c>
      <c r="K14" s="40" t="s">
        <v>60</v>
      </c>
      <c r="L14" s="40" t="s">
        <v>84</v>
      </c>
      <c r="M14" s="40" t="s">
        <v>88</v>
      </c>
      <c r="N14" s="43" t="s">
        <v>94</v>
      </c>
      <c r="O14" s="44"/>
      <c r="P14" s="40" t="s">
        <v>64</v>
      </c>
      <c r="Q14" s="45">
        <v>102.4</v>
      </c>
      <c r="R14" s="46">
        <v>7.85</v>
      </c>
      <c r="S14" s="47">
        <f t="shared" si="19"/>
        <v>13.044585987261147</v>
      </c>
      <c r="T14" s="47">
        <f>S14</f>
        <v>13.044585987261147</v>
      </c>
      <c r="U14" s="48"/>
      <c r="V14" s="40" t="s">
        <v>65</v>
      </c>
      <c r="W14" s="49">
        <v>42</v>
      </c>
      <c r="X14" s="49">
        <v>32</v>
      </c>
      <c r="Y14" s="49">
        <v>57</v>
      </c>
      <c r="Z14" s="46">
        <v>16.100000000000001</v>
      </c>
      <c r="AA14" s="50">
        <v>3</v>
      </c>
      <c r="AB14" s="51">
        <f t="shared" si="20"/>
        <v>7.6607999999999996E-2</v>
      </c>
      <c r="AC14" s="52">
        <f t="shared" si="21"/>
        <v>2545.4260651629074</v>
      </c>
      <c r="AD14" s="53">
        <v>4000</v>
      </c>
      <c r="AE14" s="54">
        <f t="shared" si="22"/>
        <v>1.5714461538461537</v>
      </c>
      <c r="AF14" s="40" t="s">
        <v>66</v>
      </c>
      <c r="AG14" s="55">
        <v>0.32800000000000001</v>
      </c>
      <c r="AH14" s="54">
        <f t="shared" si="23"/>
        <v>4.2786242038216562</v>
      </c>
      <c r="AI14" s="54">
        <f t="shared" si="24"/>
        <v>18.894656344928958</v>
      </c>
      <c r="AJ14" s="55">
        <v>0</v>
      </c>
      <c r="AK14" s="54">
        <f t="shared" si="25"/>
        <v>0</v>
      </c>
      <c r="AL14" s="55">
        <v>0</v>
      </c>
      <c r="AM14" s="54">
        <f t="shared" si="26"/>
        <v>0</v>
      </c>
      <c r="AN14" s="55">
        <v>0</v>
      </c>
      <c r="AO14" s="54">
        <f t="shared" si="27"/>
        <v>0</v>
      </c>
      <c r="AP14" s="54">
        <v>0</v>
      </c>
      <c r="AQ14" s="53">
        <v>0</v>
      </c>
      <c r="AR14" s="55">
        <v>0</v>
      </c>
      <c r="AS14" s="54">
        <f t="shared" si="28"/>
        <v>0</v>
      </c>
      <c r="AT14" s="54">
        <f t="shared" si="29"/>
        <v>0</v>
      </c>
      <c r="AU14" s="56">
        <f t="shared" si="30"/>
        <v>18.894656344928958</v>
      </c>
      <c r="AV14" s="57">
        <v>0</v>
      </c>
      <c r="AW14" s="56">
        <f t="shared" ref="AW14:AW15" si="31">AI14</f>
        <v>18.894656344928958</v>
      </c>
      <c r="AX14" s="54">
        <f>IF(ISERROR(AY14*(1-AZ14)),"",AY14*(1-AZ14))</f>
        <v>59.99</v>
      </c>
      <c r="AY14" s="58">
        <v>59.99</v>
      </c>
      <c r="AZ14" s="55"/>
      <c r="BA14" s="50">
        <v>348</v>
      </c>
    </row>
    <row r="15" spans="1:53" ht="42" customHeight="1" x14ac:dyDescent="0.35">
      <c r="A15" s="37">
        <v>14</v>
      </c>
      <c r="B15" s="60"/>
      <c r="C15" s="39"/>
      <c r="D15" s="40" t="s">
        <v>54</v>
      </c>
      <c r="E15" s="40"/>
      <c r="F15" s="40" t="s">
        <v>55</v>
      </c>
      <c r="G15" s="41" t="s">
        <v>56</v>
      </c>
      <c r="H15" s="40" t="s">
        <v>79</v>
      </c>
      <c r="I15" s="40" t="s">
        <v>80</v>
      </c>
      <c r="J15" s="42" t="s">
        <v>81</v>
      </c>
      <c r="K15" s="40" t="s">
        <v>60</v>
      </c>
      <c r="L15" s="40" t="s">
        <v>86</v>
      </c>
      <c r="M15" s="40" t="s">
        <v>88</v>
      </c>
      <c r="N15" s="43" t="s">
        <v>95</v>
      </c>
      <c r="O15" s="44"/>
      <c r="P15" s="40" t="s">
        <v>64</v>
      </c>
      <c r="Q15" s="45">
        <v>118</v>
      </c>
      <c r="R15" s="46">
        <v>7.85</v>
      </c>
      <c r="S15" s="47">
        <f t="shared" si="19"/>
        <v>15.031847133757962</v>
      </c>
      <c r="T15" s="47">
        <f>S15</f>
        <v>15.031847133757962</v>
      </c>
      <c r="U15" s="48"/>
      <c r="V15" s="40" t="s">
        <v>65</v>
      </c>
      <c r="W15" s="49">
        <v>42</v>
      </c>
      <c r="X15" s="49">
        <v>32</v>
      </c>
      <c r="Y15" s="49">
        <v>57</v>
      </c>
      <c r="Z15" s="46">
        <v>18.399999999999999</v>
      </c>
      <c r="AA15" s="50">
        <v>3</v>
      </c>
      <c r="AB15" s="51">
        <f t="shared" si="20"/>
        <v>7.6607999999999996E-2</v>
      </c>
      <c r="AC15" s="52">
        <f>IF(AA15="","",65/AB15*AA15)</f>
        <v>2545.4260651629074</v>
      </c>
      <c r="AD15" s="53">
        <v>4000</v>
      </c>
      <c r="AE15" s="54">
        <f>IF(ISERROR(AD15/AC15),"",AD15/AC15)</f>
        <v>1.5714461538461537</v>
      </c>
      <c r="AF15" s="40" t="s">
        <v>66</v>
      </c>
      <c r="AG15" s="55">
        <v>0.32800000000000001</v>
      </c>
      <c r="AH15" s="54">
        <f t="shared" si="23"/>
        <v>4.930445859872612</v>
      </c>
      <c r="AI15" s="54">
        <f t="shared" si="24"/>
        <v>21.53373914747673</v>
      </c>
      <c r="AJ15" s="55">
        <v>0</v>
      </c>
      <c r="AK15" s="54">
        <f>IF(ISERROR(AW15*AJ15),"",AW15*AJ15)</f>
        <v>0</v>
      </c>
      <c r="AL15" s="55">
        <v>0</v>
      </c>
      <c r="AM15" s="54">
        <f>IF(ISERROR(AW15*AL15),"",AW15*AL15)</f>
        <v>0</v>
      </c>
      <c r="AN15" s="55">
        <v>0</v>
      </c>
      <c r="AO15" s="54">
        <f>IF(ISERROR(AW15*AN15),"",AW15*AN15)</f>
        <v>0</v>
      </c>
      <c r="AP15" s="54">
        <v>0</v>
      </c>
      <c r="AQ15" s="53">
        <v>0</v>
      </c>
      <c r="AR15" s="55">
        <v>0</v>
      </c>
      <c r="AS15" s="54">
        <f>IF(ISERROR(AW15*AR15),"",AW15*AR15)</f>
        <v>0</v>
      </c>
      <c r="AT15" s="54">
        <f>IF(ISERROR(AK15+AM15+AO15+AP15+AS15),"",AK15+AM15+AO15+AP15+AS15)</f>
        <v>0</v>
      </c>
      <c r="AU15" s="56">
        <f>IF(ISERROR(AI15+AT15),"",AI15+AT15)</f>
        <v>21.53373914747673</v>
      </c>
      <c r="AV15" s="57">
        <f>IF(ISERROR((AW15-AU15)/AW15),"",(AW15-AU15)/AW15)</f>
        <v>0</v>
      </c>
      <c r="AW15" s="56">
        <f t="shared" si="31"/>
        <v>21.53373914747673</v>
      </c>
      <c r="AX15" s="54">
        <f>IF(ISERROR(AY15*(1-AZ15)),"",AY15*(1-AZ15))</f>
        <v>69.989999999999995</v>
      </c>
      <c r="AY15" s="58">
        <v>69.989999999999995</v>
      </c>
      <c r="AZ15" s="55"/>
      <c r="BA15" s="50">
        <v>294</v>
      </c>
    </row>
    <row r="16" spans="1:53" ht="57" customHeight="1" x14ac:dyDescent="0.35">
      <c r="A16" s="37">
        <v>8</v>
      </c>
      <c r="B16" s="38" t="s">
        <v>53</v>
      </c>
      <c r="C16" s="39"/>
      <c r="D16" s="40" t="s">
        <v>54</v>
      </c>
      <c r="E16" s="40"/>
      <c r="F16" s="40" t="s">
        <v>55</v>
      </c>
      <c r="G16" s="41" t="s">
        <v>56</v>
      </c>
      <c r="H16" s="40" t="s">
        <v>57</v>
      </c>
      <c r="I16" s="40" t="s">
        <v>58</v>
      </c>
      <c r="J16" s="42" t="s">
        <v>59</v>
      </c>
      <c r="K16" s="40" t="s">
        <v>60</v>
      </c>
      <c r="L16" s="40" t="s">
        <v>61</v>
      </c>
      <c r="M16" s="40" t="s">
        <v>96</v>
      </c>
      <c r="N16" s="43" t="s">
        <v>97</v>
      </c>
      <c r="O16" s="44"/>
      <c r="P16" s="40" t="s">
        <v>64</v>
      </c>
      <c r="Q16" s="45">
        <v>78.8</v>
      </c>
      <c r="R16" s="46">
        <v>7.85</v>
      </c>
      <c r="S16" s="47">
        <f t="shared" ref="S16:S18" si="32">Q16/R16</f>
        <v>10.038216560509554</v>
      </c>
      <c r="T16" s="47">
        <f t="shared" ref="T16:T18" si="33">S16</f>
        <v>10.038216560509554</v>
      </c>
      <c r="U16" s="48"/>
      <c r="V16" s="40" t="s">
        <v>65</v>
      </c>
      <c r="W16" s="49">
        <v>42</v>
      </c>
      <c r="X16" s="49">
        <v>32</v>
      </c>
      <c r="Y16" s="49">
        <v>57</v>
      </c>
      <c r="Z16" s="46">
        <v>12</v>
      </c>
      <c r="AA16" s="50">
        <v>3</v>
      </c>
      <c r="AB16" s="51">
        <f>IF(W16="","",W16*X16*Y16/1000000)</f>
        <v>7.6607999999999996E-2</v>
      </c>
      <c r="AC16" s="52">
        <f>IF(AA16="","",65/AB16*AA16)</f>
        <v>2545.4260651629074</v>
      </c>
      <c r="AD16" s="53">
        <v>4000</v>
      </c>
      <c r="AE16" s="54">
        <f>IF(ISERROR(AD16/AC16),"",AD16/AC16)</f>
        <v>1.5714461538461537</v>
      </c>
      <c r="AF16" s="40" t="s">
        <v>66</v>
      </c>
      <c r="AG16" s="55">
        <v>0.32800000000000001</v>
      </c>
      <c r="AH16" s="54">
        <f>IF(ISERROR(S16*AG16),"",S16*AG16)</f>
        <v>3.2925350318471338</v>
      </c>
      <c r="AI16" s="54">
        <f>IF(ISERROR(T16+AE16+AH16),"",T16+AE16+AH16)</f>
        <v>14.902197746202841</v>
      </c>
      <c r="AJ16" s="55">
        <v>0</v>
      </c>
      <c r="AK16" s="54">
        <f>IF(ISERROR(AW16*AJ16),"",AW16*AJ16)</f>
        <v>0</v>
      </c>
      <c r="AL16" s="55">
        <v>0</v>
      </c>
      <c r="AM16" s="54">
        <f>IF(ISERROR(AW16*AL16),"",AW16*AL16)</f>
        <v>0</v>
      </c>
      <c r="AN16" s="55">
        <v>0</v>
      </c>
      <c r="AO16" s="54">
        <f>IF(ISERROR(AW16*AN16),"",AW16*AN16)</f>
        <v>0</v>
      </c>
      <c r="AP16" s="54">
        <v>0</v>
      </c>
      <c r="AQ16" s="53">
        <v>0</v>
      </c>
      <c r="AR16" s="55">
        <v>0</v>
      </c>
      <c r="AS16" s="54">
        <f>IF(ISERROR(AW16*AR16),"",AW16*AR16)</f>
        <v>0</v>
      </c>
      <c r="AT16" s="54">
        <f>IF(ISERROR(AK16+AM16+AO16+AP16+AS16),"",AK16+AM16+AO16+AP16+AS16)</f>
        <v>0</v>
      </c>
      <c r="AU16" s="56">
        <f>AI16+AT16</f>
        <v>14.902197746202841</v>
      </c>
      <c r="AV16" s="57">
        <f>IF(ISERROR((AW16-AU16)/AW16),"",(AW16-AU16)/AW16)</f>
        <v>0</v>
      </c>
      <c r="AW16" s="56">
        <f>AI16</f>
        <v>14.902197746202841</v>
      </c>
      <c r="AX16" s="54">
        <f t="shared" ref="AX16:AX18" si="34">IF(ISERROR(AY16*(1-AZ16)),"",AY16*(1-AZ16))</f>
        <v>49.99</v>
      </c>
      <c r="AY16" s="58">
        <v>49.99</v>
      </c>
      <c r="AZ16" s="55"/>
      <c r="BA16" s="50">
        <v>297</v>
      </c>
    </row>
    <row r="17" spans="1:53" ht="57" customHeight="1" x14ac:dyDescent="0.35">
      <c r="A17" s="37">
        <v>9</v>
      </c>
      <c r="B17" s="59"/>
      <c r="C17" s="39"/>
      <c r="D17" s="40" t="s">
        <v>54</v>
      </c>
      <c r="E17" s="40"/>
      <c r="F17" s="40" t="s">
        <v>55</v>
      </c>
      <c r="G17" s="41" t="s">
        <v>56</v>
      </c>
      <c r="H17" s="40" t="s">
        <v>67</v>
      </c>
      <c r="I17" s="40" t="s">
        <v>68</v>
      </c>
      <c r="J17" s="42" t="s">
        <v>59</v>
      </c>
      <c r="K17" s="40" t="s">
        <v>60</v>
      </c>
      <c r="L17" s="40" t="s">
        <v>69</v>
      </c>
      <c r="M17" s="40" t="s">
        <v>96</v>
      </c>
      <c r="N17" s="43" t="s">
        <v>98</v>
      </c>
      <c r="O17" s="44"/>
      <c r="P17" s="40" t="s">
        <v>64</v>
      </c>
      <c r="Q17" s="45">
        <v>98.3</v>
      </c>
      <c r="R17" s="46">
        <v>7.85</v>
      </c>
      <c r="S17" s="47">
        <f t="shared" si="32"/>
        <v>12.522292993630574</v>
      </c>
      <c r="T17" s="47">
        <f t="shared" si="33"/>
        <v>12.522292993630574</v>
      </c>
      <c r="U17" s="48"/>
      <c r="V17" s="40" t="s">
        <v>65</v>
      </c>
      <c r="W17" s="49">
        <v>42</v>
      </c>
      <c r="X17" s="49">
        <v>32</v>
      </c>
      <c r="Y17" s="49">
        <v>57</v>
      </c>
      <c r="Z17" s="46">
        <v>14.6</v>
      </c>
      <c r="AA17" s="50">
        <v>3</v>
      </c>
      <c r="AB17" s="51">
        <f>IF(W17="","",W17*X17*Y17/1000000)</f>
        <v>7.6607999999999996E-2</v>
      </c>
      <c r="AC17" s="52">
        <f>IF(AA17="","",65/AB17*AA17)</f>
        <v>2545.4260651629074</v>
      </c>
      <c r="AD17" s="53">
        <v>4000</v>
      </c>
      <c r="AE17" s="54">
        <f>IF(ISERROR(AD17/AC17),"",AD17/AC17)</f>
        <v>1.5714461538461537</v>
      </c>
      <c r="AF17" s="40" t="s">
        <v>66</v>
      </c>
      <c r="AG17" s="55">
        <v>0.32800000000000001</v>
      </c>
      <c r="AH17" s="54">
        <f>IF(ISERROR(S17*AG17),"",S17*AG17)</f>
        <v>4.1073121019108285</v>
      </c>
      <c r="AI17" s="54">
        <f>IF(ISERROR(T17+AE17+AH17),"",T17+AE17+AH17)</f>
        <v>18.201051249387554</v>
      </c>
      <c r="AJ17" s="55">
        <v>0</v>
      </c>
      <c r="AK17" s="54">
        <f>IF(ISERROR(AW17*AJ17),"",AW17*AJ17)</f>
        <v>0</v>
      </c>
      <c r="AL17" s="55">
        <v>0</v>
      </c>
      <c r="AM17" s="54">
        <f>IF(ISERROR(AW17*AL17),"",AW17*AL17)</f>
        <v>0</v>
      </c>
      <c r="AN17" s="55">
        <v>0</v>
      </c>
      <c r="AO17" s="54">
        <f>IF(ISERROR(AW17*AN17),"",AW17*AN17)</f>
        <v>0</v>
      </c>
      <c r="AP17" s="54">
        <v>0</v>
      </c>
      <c r="AQ17" s="53">
        <v>0</v>
      </c>
      <c r="AR17" s="55">
        <v>0</v>
      </c>
      <c r="AS17" s="54">
        <f>IF(ISERROR(AW17*AR17),"",AW17*AR17)</f>
        <v>0</v>
      </c>
      <c r="AT17" s="54">
        <f>IF(ISERROR(AK17+AM17+AO17+AP17+AS17),"",AK17+AM17+AO17+AP17+AS17)</f>
        <v>0</v>
      </c>
      <c r="AU17" s="56">
        <f>IF(ISERROR(AI17+AT17),"",AI17+AT17)</f>
        <v>18.201051249387554</v>
      </c>
      <c r="AV17" s="57">
        <f>IF(ISERROR((AW17-AU17)/AW17),"",(AW17-AU17)/AW17)</f>
        <v>0</v>
      </c>
      <c r="AW17" s="56">
        <f>AI17</f>
        <v>18.201051249387554</v>
      </c>
      <c r="AX17" s="54">
        <f t="shared" si="34"/>
        <v>56.99</v>
      </c>
      <c r="AY17" s="58">
        <v>56.99</v>
      </c>
      <c r="AZ17" s="55"/>
      <c r="BA17" s="50">
        <v>354</v>
      </c>
    </row>
    <row r="18" spans="1:53" ht="57" customHeight="1" x14ac:dyDescent="0.35">
      <c r="A18" s="37">
        <v>10</v>
      </c>
      <c r="B18" s="60"/>
      <c r="C18" s="39"/>
      <c r="D18" s="40" t="s">
        <v>54</v>
      </c>
      <c r="E18" s="40"/>
      <c r="F18" s="40" t="s">
        <v>55</v>
      </c>
      <c r="G18" s="41" t="s">
        <v>56</v>
      </c>
      <c r="H18" s="40" t="s">
        <v>67</v>
      </c>
      <c r="I18" s="40" t="s">
        <v>68</v>
      </c>
      <c r="J18" s="42" t="s">
        <v>59</v>
      </c>
      <c r="K18" s="40" t="s">
        <v>60</v>
      </c>
      <c r="L18" s="42" t="s">
        <v>71</v>
      </c>
      <c r="M18" s="40" t="s">
        <v>96</v>
      </c>
      <c r="N18" s="43" t="s">
        <v>99</v>
      </c>
      <c r="O18" s="44"/>
      <c r="P18" s="40" t="s">
        <v>64</v>
      </c>
      <c r="Q18" s="45">
        <v>109.1</v>
      </c>
      <c r="R18" s="46">
        <v>7.85</v>
      </c>
      <c r="S18" s="47">
        <f t="shared" si="32"/>
        <v>13.898089171974522</v>
      </c>
      <c r="T18" s="47">
        <f t="shared" si="33"/>
        <v>13.898089171974522</v>
      </c>
      <c r="U18" s="48"/>
      <c r="V18" s="40" t="s">
        <v>65</v>
      </c>
      <c r="W18" s="49">
        <v>42</v>
      </c>
      <c r="X18" s="49">
        <v>32</v>
      </c>
      <c r="Y18" s="49">
        <v>57</v>
      </c>
      <c r="Z18" s="46">
        <v>16.2</v>
      </c>
      <c r="AA18" s="50">
        <v>3</v>
      </c>
      <c r="AB18" s="51">
        <f>IF(W18="","",W18*X18*Y18/1000000)</f>
        <v>7.6607999999999996E-2</v>
      </c>
      <c r="AC18" s="52">
        <f>IF(AA18="","",65/AB18*AA18)</f>
        <v>2545.4260651629074</v>
      </c>
      <c r="AD18" s="53">
        <v>4000</v>
      </c>
      <c r="AE18" s="54">
        <f>IF(ISERROR(AD18/AC18),"",AD18/AC18)</f>
        <v>1.5714461538461537</v>
      </c>
      <c r="AF18" s="40" t="s">
        <v>66</v>
      </c>
      <c r="AG18" s="55">
        <v>0.32800000000000001</v>
      </c>
      <c r="AH18" s="54">
        <f>IF(ISERROR(S18*AG18),"",S18*AG18)</f>
        <v>4.5585732484076438</v>
      </c>
      <c r="AI18" s="54">
        <f>IF(ISERROR(T18+AE18+AH18),"",T18+AE18+AH18)</f>
        <v>20.02810857422832</v>
      </c>
      <c r="AJ18" s="55">
        <v>0</v>
      </c>
      <c r="AK18" s="54">
        <f>IF(ISERROR(AW18*AJ18),"",AW18*AJ18)</f>
        <v>0</v>
      </c>
      <c r="AL18" s="55">
        <v>0</v>
      </c>
      <c r="AM18" s="54">
        <f>IF(ISERROR(AW18*AL18),"",AW18*AL18)</f>
        <v>0</v>
      </c>
      <c r="AN18" s="55">
        <v>0</v>
      </c>
      <c r="AO18" s="54">
        <f>IF(ISERROR(AW18*AN18),"",AW18*AN18)</f>
        <v>0</v>
      </c>
      <c r="AP18" s="54">
        <v>0</v>
      </c>
      <c r="AQ18" s="53">
        <v>0</v>
      </c>
      <c r="AR18" s="55">
        <v>0</v>
      </c>
      <c r="AS18" s="54">
        <f>IF(ISERROR(AW18*AR18),"",AW18*AR18)</f>
        <v>0</v>
      </c>
      <c r="AT18" s="54">
        <f>IF(ISERROR(AK18+AM18+AO18+AP18+AS18),"",AK18+AM18+AO18+AP18+AS18)</f>
        <v>0</v>
      </c>
      <c r="AU18" s="56">
        <f>IF(ISERROR(AI18+AT18),"",AI18+AT18)</f>
        <v>20.02810857422832</v>
      </c>
      <c r="AV18" s="57">
        <f>IF(ISERROR((AW18-AU18)/AW18),"",(AW18-AU18)/AW18)</f>
        <v>0</v>
      </c>
      <c r="AW18" s="56">
        <f>AI18</f>
        <v>20.02810857422832</v>
      </c>
      <c r="AX18" s="54">
        <f t="shared" si="34"/>
        <v>63.99</v>
      </c>
      <c r="AY18" s="58">
        <v>63.99</v>
      </c>
      <c r="AZ18" s="55"/>
      <c r="BA18" s="50">
        <v>177</v>
      </c>
    </row>
    <row r="19" spans="1:53" ht="42" customHeight="1" x14ac:dyDescent="0.35">
      <c r="A19" s="37">
        <v>11</v>
      </c>
      <c r="B19" s="38" t="s">
        <v>73</v>
      </c>
      <c r="C19" s="39"/>
      <c r="D19" s="40" t="s">
        <v>54</v>
      </c>
      <c r="E19" s="40"/>
      <c r="F19" s="40" t="s">
        <v>55</v>
      </c>
      <c r="G19" s="41" t="s">
        <v>56</v>
      </c>
      <c r="H19" s="40" t="s">
        <v>74</v>
      </c>
      <c r="I19" s="40" t="s">
        <v>75</v>
      </c>
      <c r="J19" s="42" t="s">
        <v>76</v>
      </c>
      <c r="K19" s="40" t="s">
        <v>60</v>
      </c>
      <c r="L19" s="40" t="s">
        <v>77</v>
      </c>
      <c r="M19" s="40" t="s">
        <v>96</v>
      </c>
      <c r="N19" s="43" t="s">
        <v>100</v>
      </c>
      <c r="O19" s="44"/>
      <c r="P19" s="40" t="s">
        <v>64</v>
      </c>
      <c r="Q19" s="45">
        <v>75.5</v>
      </c>
      <c r="R19" s="46">
        <v>7.85</v>
      </c>
      <c r="S19" s="47">
        <f>Q19/R19</f>
        <v>9.6178343949044596</v>
      </c>
      <c r="T19" s="47">
        <f>S19</f>
        <v>9.6178343949044596</v>
      </c>
      <c r="U19" s="48"/>
      <c r="V19" s="40" t="s">
        <v>65</v>
      </c>
      <c r="W19" s="49">
        <v>42</v>
      </c>
      <c r="X19" s="49">
        <v>32</v>
      </c>
      <c r="Y19" s="49">
        <v>57</v>
      </c>
      <c r="Z19" s="46">
        <v>12.1</v>
      </c>
      <c r="AA19" s="50">
        <v>3</v>
      </c>
      <c r="AB19" s="51">
        <f>IF(W19="","",W19*X19*Y19/1000000)</f>
        <v>7.6607999999999996E-2</v>
      </c>
      <c r="AC19" s="52">
        <f>IF(AA19="","",65/AB19*AA19)</f>
        <v>2545.4260651629074</v>
      </c>
      <c r="AD19" s="53">
        <v>4000</v>
      </c>
      <c r="AE19" s="54">
        <f>IF(ISERROR(AD19/AC19),"",AD19/AC19)</f>
        <v>1.5714461538461537</v>
      </c>
      <c r="AF19" s="40" t="s">
        <v>66</v>
      </c>
      <c r="AG19" s="55">
        <v>0.32800000000000001</v>
      </c>
      <c r="AH19" s="54">
        <f>IF(ISERROR(S19*AG19),"",S19*AG19)</f>
        <v>3.1546496815286629</v>
      </c>
      <c r="AI19" s="54">
        <f>IF(ISERROR(T19+AE19+AH19),"",T19+AE19+AH19)</f>
        <v>14.343930230279277</v>
      </c>
      <c r="AJ19" s="55">
        <v>0</v>
      </c>
      <c r="AK19" s="54">
        <f>IF(ISERROR(AW19*AJ19),"",AW19*AJ19)</f>
        <v>0</v>
      </c>
      <c r="AL19" s="55">
        <v>0</v>
      </c>
      <c r="AM19" s="54">
        <f>IF(ISERROR(AW19*AL19),"",AW19*AL19)</f>
        <v>0</v>
      </c>
      <c r="AN19" s="55">
        <v>0</v>
      </c>
      <c r="AO19" s="54">
        <f>IF(ISERROR(AW19*AN19),"",AW19*AN19)</f>
        <v>0</v>
      </c>
      <c r="AP19" s="54">
        <v>0</v>
      </c>
      <c r="AQ19" s="53">
        <v>0</v>
      </c>
      <c r="AR19" s="55">
        <v>0</v>
      </c>
      <c r="AS19" s="54">
        <f>IF(ISERROR(AW19*AR19),"",AW19*AR19)</f>
        <v>0</v>
      </c>
      <c r="AT19" s="54">
        <f>IF(ISERROR(AK19+AM19+AO19+AP19+AS19),"",AK19+AM19+AO19+AP19+AS19)</f>
        <v>0</v>
      </c>
      <c r="AU19" s="56">
        <f>AI19+AT19</f>
        <v>14.343930230279277</v>
      </c>
      <c r="AV19" s="57">
        <f>IF(ISERROR((AW19-AU19)/AW19),"",(AW19-AU19)/AW19)</f>
        <v>0</v>
      </c>
      <c r="AW19" s="56">
        <f>AI19</f>
        <v>14.343930230279277</v>
      </c>
      <c r="AX19" s="54">
        <f>IF(ISERROR(AY19*(1-AZ19)),"",AY19*(1-AZ19))</f>
        <v>49.99</v>
      </c>
      <c r="AY19" s="58">
        <v>49.99</v>
      </c>
      <c r="AZ19" s="55"/>
      <c r="BA19" s="50">
        <v>90</v>
      </c>
    </row>
    <row r="20" spans="1:53" ht="42" customHeight="1" x14ac:dyDescent="0.35">
      <c r="A20" s="37">
        <v>12</v>
      </c>
      <c r="B20" s="59"/>
      <c r="C20" s="39"/>
      <c r="D20" s="40" t="s">
        <v>54</v>
      </c>
      <c r="E20" s="40"/>
      <c r="F20" s="40" t="s">
        <v>55</v>
      </c>
      <c r="G20" s="41" t="s">
        <v>56</v>
      </c>
      <c r="H20" s="40" t="s">
        <v>79</v>
      </c>
      <c r="I20" s="40" t="s">
        <v>80</v>
      </c>
      <c r="J20" s="42" t="s">
        <v>81</v>
      </c>
      <c r="K20" s="40" t="s">
        <v>60</v>
      </c>
      <c r="L20" s="40" t="s">
        <v>82</v>
      </c>
      <c r="M20" s="40" t="s">
        <v>96</v>
      </c>
      <c r="N20" s="43" t="s">
        <v>101</v>
      </c>
      <c r="O20" s="44"/>
      <c r="P20" s="40" t="s">
        <v>64</v>
      </c>
      <c r="Q20" s="45">
        <v>96</v>
      </c>
      <c r="R20" s="46">
        <v>7.85</v>
      </c>
      <c r="S20" s="47">
        <f t="shared" ref="S20:S22" si="35">Q20/R20</f>
        <v>12.229299363057326</v>
      </c>
      <c r="T20" s="47">
        <f>S20</f>
        <v>12.229299363057326</v>
      </c>
      <c r="U20" s="48"/>
      <c r="V20" s="40" t="s">
        <v>65</v>
      </c>
      <c r="W20" s="49">
        <v>42</v>
      </c>
      <c r="X20" s="49">
        <v>32</v>
      </c>
      <c r="Y20" s="49">
        <v>57</v>
      </c>
      <c r="Z20" s="46">
        <v>14.7</v>
      </c>
      <c r="AA20" s="50">
        <v>3</v>
      </c>
      <c r="AB20" s="51">
        <f t="shared" ref="AB20:AB22" si="36">IF(W20="","",W20*X20*Y20/1000000)</f>
        <v>7.6607999999999996E-2</v>
      </c>
      <c r="AC20" s="52">
        <f t="shared" ref="AC20:AC21" si="37">IF(AA20="","",65/AB20*AA20)</f>
        <v>2545.4260651629074</v>
      </c>
      <c r="AD20" s="53">
        <v>4000</v>
      </c>
      <c r="AE20" s="54">
        <f t="shared" ref="AE20:AE21" si="38">IF(ISERROR(AD20/AC20),"",AD20/AC20)</f>
        <v>1.5714461538461537</v>
      </c>
      <c r="AF20" s="40" t="s">
        <v>66</v>
      </c>
      <c r="AG20" s="55">
        <v>0.32800000000000001</v>
      </c>
      <c r="AH20" s="54">
        <f t="shared" ref="AH20:AH22" si="39">IF(ISERROR(S20*AG20),"",S20*AG20)</f>
        <v>4.0112101910828031</v>
      </c>
      <c r="AI20" s="54">
        <f t="shared" ref="AI20:AI22" si="40">IF(ISERROR(T20+AE20+AH20),"",T20+AE20+AH20)</f>
        <v>17.811955707986282</v>
      </c>
      <c r="AJ20" s="55">
        <v>0</v>
      </c>
      <c r="AK20" s="54">
        <f t="shared" ref="AK20:AK21" si="41">IF(ISERROR(AW20*AJ20),"",AW20*AJ20)</f>
        <v>0</v>
      </c>
      <c r="AL20" s="55">
        <v>0</v>
      </c>
      <c r="AM20" s="54">
        <f t="shared" ref="AM20:AM21" si="42">IF(ISERROR(AW20*AL20),"",AW20*AL20)</f>
        <v>0</v>
      </c>
      <c r="AN20" s="55">
        <v>0</v>
      </c>
      <c r="AO20" s="54">
        <f t="shared" ref="AO20:AO21" si="43">IF(ISERROR(AW20*AN20),"",AW20*AN20)</f>
        <v>0</v>
      </c>
      <c r="AP20" s="54">
        <v>0</v>
      </c>
      <c r="AQ20" s="53">
        <v>0</v>
      </c>
      <c r="AR20" s="55">
        <v>0</v>
      </c>
      <c r="AS20" s="54">
        <f t="shared" ref="AS20:AS21" si="44">IF(ISERROR(AW20*AR20),"",AW20*AR20)</f>
        <v>0</v>
      </c>
      <c r="AT20" s="54">
        <f t="shared" ref="AT20:AT21" si="45">IF(ISERROR(AK20+AM20+AO20+AP20+AS20),"",AK20+AM20+AO20+AP20+AS20)</f>
        <v>0</v>
      </c>
      <c r="AU20" s="56">
        <f t="shared" ref="AU20:AU21" si="46">IF(ISERROR(AI20+AT20),"",AI20+AT20)</f>
        <v>17.811955707986282</v>
      </c>
      <c r="AV20" s="57">
        <v>0</v>
      </c>
      <c r="AW20" s="56">
        <f>AI20</f>
        <v>17.811955707986282</v>
      </c>
      <c r="AX20" s="54">
        <f>IF(ISERROR(AY20*(1-AZ20)),"",AY20*(1-AZ20))</f>
        <v>59.99</v>
      </c>
      <c r="AY20" s="58">
        <v>59.99</v>
      </c>
      <c r="AZ20" s="55"/>
      <c r="BA20" s="50">
        <v>108</v>
      </c>
    </row>
    <row r="21" spans="1:53" ht="42" customHeight="1" x14ac:dyDescent="0.35">
      <c r="A21" s="37">
        <v>13</v>
      </c>
      <c r="B21" s="59"/>
      <c r="C21" s="39"/>
      <c r="D21" s="40" t="s">
        <v>54</v>
      </c>
      <c r="E21" s="40"/>
      <c r="F21" s="40" t="s">
        <v>55</v>
      </c>
      <c r="G21" s="41" t="s">
        <v>56</v>
      </c>
      <c r="H21" s="40" t="s">
        <v>79</v>
      </c>
      <c r="I21" s="40" t="s">
        <v>80</v>
      </c>
      <c r="J21" s="42" t="s">
        <v>81</v>
      </c>
      <c r="K21" s="40" t="s">
        <v>60</v>
      </c>
      <c r="L21" s="40" t="s">
        <v>84</v>
      </c>
      <c r="M21" s="40" t="s">
        <v>96</v>
      </c>
      <c r="N21" s="43" t="s">
        <v>102</v>
      </c>
      <c r="O21" s="44"/>
      <c r="P21" s="40" t="s">
        <v>64</v>
      </c>
      <c r="Q21" s="45">
        <v>102.4</v>
      </c>
      <c r="R21" s="46">
        <v>7.85</v>
      </c>
      <c r="S21" s="47">
        <f t="shared" si="35"/>
        <v>13.044585987261147</v>
      </c>
      <c r="T21" s="47">
        <f>S21</f>
        <v>13.044585987261147</v>
      </c>
      <c r="U21" s="48"/>
      <c r="V21" s="40" t="s">
        <v>65</v>
      </c>
      <c r="W21" s="49">
        <v>42</v>
      </c>
      <c r="X21" s="49">
        <v>32</v>
      </c>
      <c r="Y21" s="49">
        <v>57</v>
      </c>
      <c r="Z21" s="46">
        <v>16.100000000000001</v>
      </c>
      <c r="AA21" s="50">
        <v>3</v>
      </c>
      <c r="AB21" s="51">
        <f t="shared" si="36"/>
        <v>7.6607999999999996E-2</v>
      </c>
      <c r="AC21" s="52">
        <f t="shared" si="37"/>
        <v>2545.4260651629074</v>
      </c>
      <c r="AD21" s="53">
        <v>4000</v>
      </c>
      <c r="AE21" s="54">
        <f t="shared" si="38"/>
        <v>1.5714461538461537</v>
      </c>
      <c r="AF21" s="40" t="s">
        <v>66</v>
      </c>
      <c r="AG21" s="55">
        <v>0.32800000000000001</v>
      </c>
      <c r="AH21" s="54">
        <f t="shared" si="39"/>
        <v>4.2786242038216562</v>
      </c>
      <c r="AI21" s="54">
        <f t="shared" si="40"/>
        <v>18.894656344928958</v>
      </c>
      <c r="AJ21" s="55">
        <v>0</v>
      </c>
      <c r="AK21" s="54">
        <f t="shared" si="41"/>
        <v>0</v>
      </c>
      <c r="AL21" s="55">
        <v>0</v>
      </c>
      <c r="AM21" s="54">
        <f t="shared" si="42"/>
        <v>0</v>
      </c>
      <c r="AN21" s="55">
        <v>0</v>
      </c>
      <c r="AO21" s="54">
        <f t="shared" si="43"/>
        <v>0</v>
      </c>
      <c r="AP21" s="54">
        <v>0</v>
      </c>
      <c r="AQ21" s="53">
        <v>0</v>
      </c>
      <c r="AR21" s="55">
        <v>0</v>
      </c>
      <c r="AS21" s="54">
        <f t="shared" si="44"/>
        <v>0</v>
      </c>
      <c r="AT21" s="54">
        <f t="shared" si="45"/>
        <v>0</v>
      </c>
      <c r="AU21" s="56">
        <f t="shared" si="46"/>
        <v>18.894656344928958</v>
      </c>
      <c r="AV21" s="57">
        <v>0</v>
      </c>
      <c r="AW21" s="56">
        <f t="shared" ref="AW21:AW22" si="47">AI21</f>
        <v>18.894656344928958</v>
      </c>
      <c r="AX21" s="54">
        <f>IF(ISERROR(AY21*(1-AZ21)),"",AY21*(1-AZ21))</f>
        <v>59.99</v>
      </c>
      <c r="AY21" s="58">
        <v>59.99</v>
      </c>
      <c r="AZ21" s="55"/>
      <c r="BA21" s="50">
        <v>315</v>
      </c>
    </row>
    <row r="22" spans="1:53" ht="42" customHeight="1" x14ac:dyDescent="0.35">
      <c r="A22" s="37">
        <v>14</v>
      </c>
      <c r="B22" s="60"/>
      <c r="C22" s="39"/>
      <c r="D22" s="40" t="s">
        <v>54</v>
      </c>
      <c r="E22" s="40"/>
      <c r="F22" s="40" t="s">
        <v>55</v>
      </c>
      <c r="G22" s="41" t="s">
        <v>56</v>
      </c>
      <c r="H22" s="40" t="s">
        <v>79</v>
      </c>
      <c r="I22" s="40" t="s">
        <v>80</v>
      </c>
      <c r="J22" s="42" t="s">
        <v>81</v>
      </c>
      <c r="K22" s="40" t="s">
        <v>60</v>
      </c>
      <c r="L22" s="40" t="s">
        <v>86</v>
      </c>
      <c r="M22" s="40" t="s">
        <v>96</v>
      </c>
      <c r="N22" s="43" t="s">
        <v>103</v>
      </c>
      <c r="O22" s="44"/>
      <c r="P22" s="40" t="s">
        <v>64</v>
      </c>
      <c r="Q22" s="45">
        <v>118</v>
      </c>
      <c r="R22" s="46">
        <v>7.85</v>
      </c>
      <c r="S22" s="47">
        <f t="shared" si="35"/>
        <v>15.031847133757962</v>
      </c>
      <c r="T22" s="47">
        <f>S22</f>
        <v>15.031847133757962</v>
      </c>
      <c r="U22" s="48"/>
      <c r="V22" s="40" t="s">
        <v>65</v>
      </c>
      <c r="W22" s="49">
        <v>42</v>
      </c>
      <c r="X22" s="49">
        <v>32</v>
      </c>
      <c r="Y22" s="49">
        <v>57</v>
      </c>
      <c r="Z22" s="46">
        <v>18.399999999999999</v>
      </c>
      <c r="AA22" s="50">
        <v>3</v>
      </c>
      <c r="AB22" s="51">
        <f t="shared" si="36"/>
        <v>7.6607999999999996E-2</v>
      </c>
      <c r="AC22" s="52">
        <f>IF(AA22="","",65/AB22*AA22)</f>
        <v>2545.4260651629074</v>
      </c>
      <c r="AD22" s="53">
        <v>4000</v>
      </c>
      <c r="AE22" s="54">
        <f>IF(ISERROR(AD22/AC22),"",AD22/AC22)</f>
        <v>1.5714461538461537</v>
      </c>
      <c r="AF22" s="40" t="s">
        <v>66</v>
      </c>
      <c r="AG22" s="55">
        <v>0.32800000000000001</v>
      </c>
      <c r="AH22" s="54">
        <f t="shared" si="39"/>
        <v>4.930445859872612</v>
      </c>
      <c r="AI22" s="54">
        <f t="shared" si="40"/>
        <v>21.53373914747673</v>
      </c>
      <c r="AJ22" s="55">
        <v>0</v>
      </c>
      <c r="AK22" s="54">
        <f>IF(ISERROR(AW22*AJ22),"",AW22*AJ22)</f>
        <v>0</v>
      </c>
      <c r="AL22" s="55">
        <v>0</v>
      </c>
      <c r="AM22" s="54">
        <f>IF(ISERROR(AW22*AL22),"",AW22*AL22)</f>
        <v>0</v>
      </c>
      <c r="AN22" s="55">
        <v>0</v>
      </c>
      <c r="AO22" s="54">
        <f>IF(ISERROR(AW22*AN22),"",AW22*AN22)</f>
        <v>0</v>
      </c>
      <c r="AP22" s="54">
        <v>0</v>
      </c>
      <c r="AQ22" s="53">
        <v>0</v>
      </c>
      <c r="AR22" s="55">
        <v>0</v>
      </c>
      <c r="AS22" s="54">
        <f>IF(ISERROR(AW22*AR22),"",AW22*AR22)</f>
        <v>0</v>
      </c>
      <c r="AT22" s="54">
        <f>IF(ISERROR(AK22+AM22+AO22+AP22+AS22),"",AK22+AM22+AO22+AP22+AS22)</f>
        <v>0</v>
      </c>
      <c r="AU22" s="56">
        <f>IF(ISERROR(AI22+AT22),"",AI22+AT22)</f>
        <v>21.53373914747673</v>
      </c>
      <c r="AV22" s="57">
        <f>IF(ISERROR((AW22-AU22)/AW22),"",(AW22-AU22)/AW22)</f>
        <v>0</v>
      </c>
      <c r="AW22" s="56">
        <f t="shared" si="47"/>
        <v>21.53373914747673</v>
      </c>
      <c r="AX22" s="54">
        <f>IF(ISERROR(AY22*(1-AZ22)),"",AY22*(1-AZ22))</f>
        <v>69.989999999999995</v>
      </c>
      <c r="AY22" s="58">
        <v>69.989999999999995</v>
      </c>
      <c r="AZ22" s="55"/>
      <c r="BA22" s="50">
        <v>261</v>
      </c>
    </row>
  </sheetData>
  <sheetProtection insertRows="0" deleteRows="0" sort="0"/>
  <protectedRanges>
    <protectedRange sqref="A23:J207 L23:BA207" name="Range1"/>
    <protectedRange sqref="K23:K205" name="Range1_1"/>
    <protectedRange sqref="L2:M4 M5:M8 L9:M9 L10:L11 M10:M15 L16:M16 O2:R22 U2:V22 L17:L18 AG2:BA22 A16:C22 M17:M22 A2:C8 Z2:AE22 E2:G22 A9:C15" name="Range1_3"/>
    <protectedRange sqref="H2:J22" name="Range1_4_1"/>
    <protectedRange sqref="K2:K22" name="Range1_1_2_1"/>
    <protectedRange sqref="AF2:AF22" name="Range1_2_1"/>
    <protectedRange sqref="D2:D7 D9:D14 D16:D21" name="Range1_6"/>
    <protectedRange sqref="D22 D8 D15" name="Range1_9"/>
    <protectedRange sqref="L5 L12 L19" name="Range1_10"/>
    <protectedRange sqref="L20:L22 L6:L8 L13:L15" name="Range1_11"/>
    <protectedRange sqref="S2:T8 S9:T15 S16:T22" name="Range1_12"/>
  </protectedRanges>
  <mergeCells count="6">
    <mergeCell ref="B5:B8"/>
    <mergeCell ref="B9:B11"/>
    <mergeCell ref="B12:B15"/>
    <mergeCell ref="B16:B18"/>
    <mergeCell ref="B19:B22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2026-01-15T09:48:06Z</dcterms:created>
  <dcterms:modified xsi:type="dcterms:W3CDTF">2026-01-15T09:49:20Z</dcterms:modified>
</cp:coreProperties>
</file>