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84D8F39E-40C1-4211-9E74-3F87BAF09E50}" xr6:coauthVersionLast="47" xr6:coauthVersionMax="47" xr10:uidLastSave="{00000000-0000-0000-0000-000000000000}"/>
  <bookViews>
    <workbookView xWindow="-110" yWindow="-110" windowWidth="19420" windowHeight="11500" xr2:uid="{CB6BD39B-F97F-4D47-AFB4-CC70485B43A3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" i="1" l="1"/>
  <c r="AR3" i="1"/>
  <c r="AO3" i="1"/>
  <c r="AL3" i="1"/>
  <c r="AD3" i="1"/>
  <c r="AE3" i="1" s="1"/>
  <c r="AG3" i="1" s="1"/>
  <c r="U3" i="1"/>
  <c r="AY2" i="1"/>
  <c r="AR2" i="1"/>
  <c r="AO2" i="1"/>
  <c r="AL2" i="1"/>
  <c r="AS2" i="1" s="1"/>
  <c r="AD2" i="1"/>
  <c r="AE2" i="1" s="1"/>
  <c r="AG2" i="1" s="1"/>
  <c r="U2" i="1"/>
  <c r="AS3" i="1" l="1"/>
  <c r="AT3" i="1" s="1"/>
  <c r="AJ2" i="1"/>
  <c r="AT2" i="1"/>
  <c r="AJ3" i="1"/>
  <c r="AX3" i="1" l="1"/>
  <c r="AU3" i="1"/>
  <c r="AX2" i="1"/>
  <c r="A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CABF3FEB-32EA-4012-A548-31B9AE9C378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DF4809EE-0198-4D9A-8B16-7256D0AF2F1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86E50C5-2046-4BE6-B50F-C35F0A91130F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8A4E9AC0-4C9B-46BE-B032-681F90F6435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9D65738E-BD28-4335-BB7D-62124263B15D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4BDCC0FC-197E-4369-BFDA-602DE7725790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8D0B308D-A825-4BA6-BAF6-BDFD8F256E2F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DFECB6B0-4CD2-4565-82D3-F68EAA62E8B6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5E78CE81-C229-4FD9-9949-0F47B1454A62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C8EF96E0-17C6-4EAB-BCFC-BDAC1C3DB038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7C715255-B0CE-4711-A53C-13CFA054098D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AB6B305-A7B1-4717-A56A-898A76DDE163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DFEF702E-59B6-4EFE-9DCF-1FCFB0B004C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<sst xmlns="http://schemas.openxmlformats.org/spreadsheetml/2006/main" count="71" uniqueCount="62">
  <si>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</si>
  <si>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</si>
  <si>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</si>
  <si>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</si>
  <si>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</si>
  <si>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</si>
  <si>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</si>
  <si>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</si>
  <si>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</si>
  <si>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</si>
  <si>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</si>
  <si>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</si>
  <si>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</si>
  <si>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</si>
  <si>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</si>
  <si>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</si>
  <si>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</si>
  <si>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</si>
  <si>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</si>
  <si>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</si>
  <si>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</si>
  <si>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</si>
  <si>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</si>
  <si>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</si>
  <si>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</si>
  <si>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</si>
  <si>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</si>
  <si>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</si>
  <si>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</si>
  <si>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</si>
  <si>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</si>
  <si>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</si>
  <si>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</si>
  <si>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</si>
  <si>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</si>
  <si>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</si>
  <si>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</si>
  <si>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</si>
  <si>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</si>
  <si>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</si>
  <si>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</si>
  <si>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</si>
  <si>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</si>
  <si>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</si>
  <si>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</si>
  <si>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</si>
  <si>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</si>
  <si>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</si>
  <si>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</si>
  <si>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</si>
  <si>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</si>
  <si>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</si>
  <si>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>Royce</t>
    <phoneticPr fontId="8" type="noConversion"/>
  </si>
  <si>
    <t>100% Polyester 8pc Comf Set</t>
    <phoneticPr fontId="8" type="noConversion"/>
  </si>
  <si>
    <t>Comf Set</t>
    <phoneticPr fontId="8" type="noConversion"/>
  </si>
  <si>
    <r>
      <t>Comforter  front and pillow sham front:100% polyester jacquard 
comforter back / pillow sham back/
85 g microfiber 
Fitted sheet set: 85 gsm solid microfiber
cushion cover : microfiber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8" type="noConversion"/>
  </si>
  <si>
    <t>100% polyester</t>
    <phoneticPr fontId="8" type="noConversion"/>
  </si>
  <si>
    <t>King 260x240cm,50x75+5cm(2),50x75cm(2), 200x200+30cm,45x45cm,30x45cm</t>
    <phoneticPr fontId="8" type="noConversion"/>
  </si>
  <si>
    <t>Ivory</t>
    <phoneticPr fontId="8" type="noConversion"/>
  </si>
  <si>
    <t>Set</t>
  </si>
  <si>
    <t>Normal</t>
  </si>
  <si>
    <t>Taupe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</si>
</sst>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0.0"/>
    <numFmt numFmtId="178" formatCode="&quot;$&quot;#,##0.00"/>
    <numFmt numFmtId="179" formatCode="0.0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7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1" fillId="0" borderId="2" xfId="0" applyFont="1" applyBorder="1"/>
    <xf numFmtId="176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9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</cellXfs>
  <cellStyles count="5">
    <cellStyle name="Currency 2" xfId="3" xr:uid="{4EE4529A-F19A-4E41-AEC4-481E05971DAE}"/>
    <cellStyle name="Normal 2" xfId="1" xr:uid="{85F5F770-182B-4367-B676-61CE2B36C35A}"/>
    <cellStyle name="Normal 2 18 2" xfId="2" xr:uid="{E503821F-1B63-4CD5-AA60-12C89856DD0D}"/>
    <cellStyle name="Percent 2" xfId="4" xr:uid="{951B5DEC-1CBA-4837-9993-D9B8E74CE822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58B3-1AA3-408E-BE84-E5A107FA1E39}">
  <sheetPr>
    <tabColor rgb="FFFFFF00"/>
  </sheetPr>
  <dimension ref="A1:BB3"/>
  <sheetViews>
    <sheetView tabSelected="1" topLeftCell="E1" workbookViewId="0">
      <selection activeCell="W10" sqref="W10"/>
    </sheetView>
  </sheetViews>
  <sheetFormatPr defaultColWidth="9.1796875" defaultRowHeight="14.5" x14ac:dyDescent="0.35"/>
  <cols>
    <col min="1" max="1" width="6.6328125" style="1" customWidth="1"/>
    <col min="2" max="2" width="7.1796875" style="2" customWidth="1"/>
    <col min="3" max="3" width="8.453125" style="2" customWidth="1"/>
    <col min="4" max="4" width="7.81640625" style="2" customWidth="1"/>
    <col min="5" max="5" width="12.542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2" customWidth="1"/>
    <col min="12" max="12" width="7" style="3" customWidth="1"/>
    <col min="13" max="15" width="6.1796875" style="2" customWidth="1"/>
    <col min="16" max="16" width="6.81640625" style="2" customWidth="1"/>
    <col min="17" max="17" width="5.6328125" style="2" customWidth="1"/>
    <col min="18" max="18" width="9.2695312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08984375" style="6" customWidth="1"/>
    <col min="24" max="24" width="9.36328125" style="2" customWidth="1"/>
    <col min="25" max="25" width="8.1796875" style="5" customWidth="1"/>
    <col min="26" max="26" width="8.7265625" style="5" customWidth="1"/>
    <col min="27" max="27" width="7.1796875" style="5" customWidth="1"/>
    <col min="28" max="28" width="9" style="7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9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7.90625" style="10" customWidth="1"/>
    <col min="38" max="38" width="5.90625" style="6" customWidth="1"/>
    <col min="39" max="39" width="9.6328125" style="2" customWidth="1"/>
    <col min="40" max="40" width="9.6328125" style="10" customWidth="1"/>
    <col min="41" max="41" width="10" style="6" customWidth="1"/>
    <col min="42" max="42" width="9.6328125" style="2" customWidth="1"/>
    <col min="43" max="43" width="9.6328125" style="10" customWidth="1"/>
    <col min="44" max="44" width="10" style="6" customWidth="1"/>
    <col min="45" max="45" width="9.54296875" style="6" customWidth="1"/>
    <col min="46" max="46" width="11.81640625" style="6" customWidth="1"/>
    <col min="47" max="47" width="7.08984375" style="10" customWidth="1"/>
    <col min="48" max="48" width="7.81640625" style="6" customWidth="1"/>
    <col min="49" max="49" width="9.6328125" style="6" customWidth="1"/>
    <col min="50" max="50" width="9.1796875" style="2" customWidth="1"/>
    <col min="51" max="52" width="9.1796875" style="2"/>
    <col min="53" max="54" width="9.1796875" style="6"/>
    <col min="55" max="16384" width="9.1796875" style="2"/>
  </cols>
  <sheetData>
    <row r="1" spans="1:54" ht="68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24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3" t="s">
        <v>46</v>
      </c>
      <c r="AV1" s="34" t="s">
        <v>47</v>
      </c>
      <c r="AW1" s="13" t="s">
        <v>48</v>
      </c>
      <c r="AX1" s="35" t="s">
        <v>49</v>
      </c>
      <c r="AY1" s="35" t="s">
        <v>50</v>
      </c>
      <c r="BA1" s="2"/>
      <c r="BB1" s="2"/>
    </row>
    <row r="2" spans="1:54" ht="29" x14ac:dyDescent="0.35">
      <c r="A2" s="36">
        <v>1</v>
      </c>
      <c r="B2" s="37"/>
      <c r="C2" s="37"/>
      <c r="D2" s="37"/>
      <c r="E2" s="37"/>
      <c r="F2" s="37" t="s">
        <v>51</v>
      </c>
      <c r="G2" s="37" t="s">
        <v>52</v>
      </c>
      <c r="H2" s="38" t="s">
        <v>53</v>
      </c>
      <c r="I2" s="37" t="s">
        <v>54</v>
      </c>
      <c r="J2" s="38" t="s">
        <v>55</v>
      </c>
      <c r="K2" s="37" t="s">
        <v>56</v>
      </c>
      <c r="L2" s="39" t="s">
        <v>57</v>
      </c>
      <c r="M2" s="37" t="s">
        <v>58</v>
      </c>
      <c r="N2" s="37"/>
      <c r="O2" s="37"/>
      <c r="P2" s="37"/>
      <c r="Q2" s="37"/>
      <c r="R2" s="37" t="s">
        <v>59</v>
      </c>
      <c r="S2" s="40">
        <v>191</v>
      </c>
      <c r="T2" s="41">
        <v>7.9</v>
      </c>
      <c r="U2" s="42">
        <f>IF(ISERROR(S2/T2),"",S2/T2)</f>
        <v>24.177215189873415</v>
      </c>
      <c r="V2" s="43">
        <v>24.18</v>
      </c>
      <c r="W2" s="44"/>
      <c r="X2" s="37" t="s">
        <v>60</v>
      </c>
      <c r="Y2" s="41">
        <v>57</v>
      </c>
      <c r="Z2" s="41">
        <v>52</v>
      </c>
      <c r="AA2" s="41">
        <v>70</v>
      </c>
      <c r="AB2" s="45">
        <v>10</v>
      </c>
      <c r="AC2" s="11">
        <v>2</v>
      </c>
      <c r="AD2" s="46">
        <f>IF(Y2="","",Y2*Z2*AA2/1000000)</f>
        <v>0.20748</v>
      </c>
      <c r="AE2" s="47">
        <f>IF(AC2="","",65/AD2*AC2)</f>
        <v>626.56641604010031</v>
      </c>
      <c r="AF2" s="37">
        <v>3500</v>
      </c>
      <c r="AG2" s="48">
        <f>IF(ISERROR(AF2/AE2),"",AF2/AE2)</f>
        <v>5.5859999999999994</v>
      </c>
      <c r="AH2" s="37"/>
      <c r="AI2" s="49">
        <v>0</v>
      </c>
      <c r="AJ2" s="48">
        <f>IF(ISERROR(V2*AI2),"",V2*AI2)</f>
        <v>0</v>
      </c>
      <c r="AK2" s="49">
        <v>0</v>
      </c>
      <c r="AL2" s="48">
        <f t="shared" ref="AL2:AL3" si="0">IF(ISERROR(AV2*AK2),"",AV2*AK2)</f>
        <v>0</v>
      </c>
      <c r="AM2" s="37">
        <v>0</v>
      </c>
      <c r="AN2" s="49">
        <v>0</v>
      </c>
      <c r="AO2" s="48">
        <f>IF(ISERROR(AV2*AN2),"",AV2*AN2)</f>
        <v>0</v>
      </c>
      <c r="AP2" s="37">
        <v>0</v>
      </c>
      <c r="AQ2" s="49">
        <v>0</v>
      </c>
      <c r="AR2" s="48">
        <f>IF(ISERROR(AV2*AQ2),"",AV2*AQ2)</f>
        <v>0</v>
      </c>
      <c r="AS2" s="48">
        <f>IF(ISERROR(AL2+AO2+AR2),"",AL2+AO2+AR2)</f>
        <v>0</v>
      </c>
      <c r="AT2" s="48">
        <f t="shared" ref="AT2:AT3" si="1">IF(ISERROR(V2+AS2),"",V2+AS2)</f>
        <v>24.18</v>
      </c>
      <c r="AU2" s="50">
        <f>IF(ISERROR((AV2-AT2)/AV2),"",(AV2-AT2)/AV2)</f>
        <v>0.35347593582887699</v>
      </c>
      <c r="AV2" s="12">
        <v>37.4</v>
      </c>
      <c r="AW2" s="11">
        <v>150</v>
      </c>
      <c r="AX2" s="48">
        <f t="shared" ref="AX2:AX3" si="2">IF(ISERROR(AT2*AW2),"",AT2*AW2)</f>
        <v>3627</v>
      </c>
      <c r="AY2" s="48">
        <f t="shared" ref="AY2:AY3" si="3">IF(ISERROR(AV2*AW2),"",AV2*AW2)</f>
        <v>5610</v>
      </c>
      <c r="BA2" s="5"/>
      <c r="BB2" s="2"/>
    </row>
    <row r="3" spans="1:54" ht="29" x14ac:dyDescent="0.35">
      <c r="A3" s="36">
        <v>2</v>
      </c>
      <c r="B3" s="37"/>
      <c r="C3" s="37"/>
      <c r="D3" s="37"/>
      <c r="E3" s="37"/>
      <c r="F3" s="37" t="s">
        <v>51</v>
      </c>
      <c r="G3" s="37" t="s">
        <v>52</v>
      </c>
      <c r="H3" s="38" t="s">
        <v>53</v>
      </c>
      <c r="I3" s="37" t="s">
        <v>54</v>
      </c>
      <c r="J3" s="38" t="s">
        <v>55</v>
      </c>
      <c r="K3" s="37" t="s">
        <v>56</v>
      </c>
      <c r="L3" s="39" t="s">
        <v>57</v>
      </c>
      <c r="M3" s="37" t="s">
        <v>61</v>
      </c>
      <c r="N3" s="37"/>
      <c r="O3" s="37"/>
      <c r="P3" s="37"/>
      <c r="Q3" s="37"/>
      <c r="R3" s="37" t="s">
        <v>59</v>
      </c>
      <c r="S3" s="40">
        <v>191</v>
      </c>
      <c r="T3" s="41">
        <v>7.9</v>
      </c>
      <c r="U3" s="42">
        <f>IF(ISERROR(S3/T3),"",S3/T3)</f>
        <v>24.177215189873415</v>
      </c>
      <c r="V3" s="43">
        <v>24.18</v>
      </c>
      <c r="W3" s="44"/>
      <c r="X3" s="37" t="s">
        <v>60</v>
      </c>
      <c r="Y3" s="41">
        <v>57</v>
      </c>
      <c r="Z3" s="41">
        <v>52</v>
      </c>
      <c r="AA3" s="41">
        <v>70</v>
      </c>
      <c r="AB3" s="45">
        <v>10</v>
      </c>
      <c r="AC3" s="11">
        <v>2</v>
      </c>
      <c r="AD3" s="46">
        <f>IF(Y3="","",Y3*Z3*AA3/1000000)</f>
        <v>0.20748</v>
      </c>
      <c r="AE3" s="47">
        <f>IF(AC3="","",65/AD3*AC3)</f>
        <v>626.56641604010031</v>
      </c>
      <c r="AF3" s="37">
        <v>3500</v>
      </c>
      <c r="AG3" s="48">
        <f>IF(ISERROR(AF3/AE3),"",AF3/AE3)</f>
        <v>5.5859999999999994</v>
      </c>
      <c r="AH3" s="37"/>
      <c r="AI3" s="49">
        <v>0</v>
      </c>
      <c r="AJ3" s="48">
        <f>IF(ISERROR(V3*AI3),"",V3*AI3)</f>
        <v>0</v>
      </c>
      <c r="AK3" s="49">
        <v>0</v>
      </c>
      <c r="AL3" s="48">
        <f t="shared" si="0"/>
        <v>0</v>
      </c>
      <c r="AM3" s="37">
        <v>0</v>
      </c>
      <c r="AN3" s="49">
        <v>0</v>
      </c>
      <c r="AO3" s="48">
        <f>IF(ISERROR(AV3*AN3),"",AV3*AN3)</f>
        <v>0</v>
      </c>
      <c r="AP3" s="37">
        <v>0</v>
      </c>
      <c r="AQ3" s="49">
        <v>0</v>
      </c>
      <c r="AR3" s="48">
        <f>IF(ISERROR(AV3*AQ3),"",AV3*AQ3)</f>
        <v>0</v>
      </c>
      <c r="AS3" s="48">
        <f>IF(ISERROR(AL3+AO3+AR3),"",AL3+AO3+AR3)</f>
        <v>0</v>
      </c>
      <c r="AT3" s="48">
        <f t="shared" si="1"/>
        <v>24.18</v>
      </c>
      <c r="AU3" s="50">
        <f>IF(ISERROR((AV3-AT3)/AV3),"",(AV3-AT3)/AV3)</f>
        <v>0.35347593582887699</v>
      </c>
      <c r="AV3" s="12">
        <v>37.4</v>
      </c>
      <c r="AW3" s="11">
        <v>100</v>
      </c>
      <c r="AX3" s="48">
        <f t="shared" si="2"/>
        <v>2418</v>
      </c>
      <c r="AY3" s="48">
        <f t="shared" si="3"/>
        <v>3740</v>
      </c>
      <c r="BA3" s="5"/>
      <c r="BB3" s="2"/>
    </row>
  </sheetData>
  <sheetProtection insertRows="0" deleteRows="0" sort="0"/>
  <protectedRanges>
    <protectedRange sqref="M2:AW241 A2:J241" name="Range1"/>
    <protectedRange sqref="K2:K246" name="Range1_1"/>
    <protectedRange sqref="L2:L241" name="Range1_2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2026-01-09T02:24:47Z</dcterms:created>
  <dcterms:modified xsi:type="dcterms:W3CDTF">2026-01-09T02:28:39Z</dcterms:modified>
</cp:coreProperties>
</file>