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bookViews>
    <workbookView xWindow="0" yWindow="0" windowWidth="28800" windowHeight="11625"/>
  </bookViews>
  <sheets>
    <sheet name="Item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</externalReferences>
  <definedNames>
    <definedName name="ACC">#REF!</definedName>
    <definedName name="Acol">#REF!</definedName>
    <definedName name="AD">'[1]other data'!$T$2:$T$5</definedName>
    <definedName name="ADUL">#REF!</definedName>
    <definedName name="ALLOCATE">[2]comments!$F$3:$F$21</definedName>
    <definedName name="APL">#REF!</definedName>
    <definedName name="ART">#REF!</definedName>
    <definedName name="Artwork">#REF!</definedName>
    <definedName name="as">'[3]1-Import Product Data Sheet'!$X$2</definedName>
    <definedName name="AssortedSKU_Range">[4]Mapping!$J$2:$J$3</definedName>
    <definedName name="ATotalsPos">#REF!</definedName>
    <definedName name="BASI">#REF!</definedName>
    <definedName name="Bath">#REF!</definedName>
    <definedName name="Bath_Accessories">#REF!</definedName>
    <definedName name="Bath_Rugs">#REF!</definedName>
    <definedName name="Bed_in_a_bag_Full_Queen_King">#REF!</definedName>
    <definedName name="Bed_in_a_bag_Twin">#REF!</definedName>
    <definedName name="Bed_Pillows">#REF!</definedName>
    <definedName name="Bedding">#REF!</definedName>
    <definedName name="Bedding.">#REF!</definedName>
    <definedName name="Bedspreads_Coverlets">#REF!</definedName>
    <definedName name="bigidea">[5]Lists!$I$6:$I$29</definedName>
    <definedName name="Blankets_Throws">#REF!</definedName>
    <definedName name="BLK">#REF!</definedName>
    <definedName name="Brand">'[6]1-Import Product Data Sheet'!$N$102:$N$144</definedName>
    <definedName name="Branded">[5]Lists!$F$6:$F$38</definedName>
    <definedName name="brands">'[1]other data'!$K$2:$K$48</definedName>
    <definedName name="BuyUnits_Range">[4]Mapping!$B$2:$B$55</definedName>
    <definedName name="ca_available_Range">[4]Mapping!$AB$2:$AB$5</definedName>
    <definedName name="ca_Compliant_Range">[4]Mapping!$BJ$2:$BJ$4</definedName>
    <definedName name="ca_CompliantReason_Range">[4]Mapping!$BL$2:$BL$13</definedName>
    <definedName name="ca_SisVendor_Range">[4]Mapping!$BH$2:$BH$3</definedName>
    <definedName name="ca_stuffedarticlesreg_Range">[4]Mapping!$AD$2:$AD$6</definedName>
    <definedName name="Case_Freight_Range">[4]Mapping!$F$2:$F$19</definedName>
    <definedName name="CATEGORY">[7]Sheet1!$DW$2:$DW$3</definedName>
    <definedName name="categoryfinal">'[8]Import Quote Sheet'!$A$90:$A$190</definedName>
    <definedName name="chargeback">'[1]other data'!$B$2:$B$6</definedName>
    <definedName name="color">[5]Lists!$J$6:$J$29</definedName>
    <definedName name="colour">[7]Sheet1!$EH$2:$EH$3</definedName>
    <definedName name="COO_Dest">[4]COO!$D$1:$D$3:'[4]COO'!$D$2</definedName>
    <definedName name="COOCountry_Range">[4]Mapping!$R$2:$R$245</definedName>
    <definedName name="COODest_Range">[4]Mapping!$P$2:$P$3</definedName>
    <definedName name="CostCol">#REF!</definedName>
    <definedName name="countries">'[1]other data'!$I$3:$I$249</definedName>
    <definedName name="Cycle">[5]Lists!$E$6:$E$30</definedName>
    <definedName name="d">[9]Mapping!$AR$2:$AR$84</definedName>
    <definedName name="DDEmsg">#REF!</definedName>
    <definedName name="dealPricing_Range">[4]Mapping!$BD$2:$BD$3</definedName>
    <definedName name="Decorative_Accessories">#REF!</definedName>
    <definedName name="Decorative_Pillows_Inserts_Covers">#REF!</definedName>
    <definedName name="den">[5]Lists!$L$6:$L$29</definedName>
    <definedName name="Description1_Range">[4]Mapping!$AQ$2:$AQ$72</definedName>
    <definedName name="Description2_Range">[4]Mapping!$AR$2:$AR$84</definedName>
    <definedName name="diffgrp">'[1]diff group head'!$A$2:$A$47</definedName>
    <definedName name="DIFFS">'[1]other data'!$AF$2:$AF$13</definedName>
    <definedName name="Down_Comforters">#REF!</definedName>
    <definedName name="Duvet_Covers">#REF!</definedName>
    <definedName name="Electrics">#REF!</definedName>
    <definedName name="ExactAddinConnection" hidden="1">"001"</definedName>
    <definedName name="ExactAddinConnection.001" hidden="1">"MACOLA;001;lucas.yuan;1"</definedName>
    <definedName name="ExactAddinConnection.111" hidden="1">"MACOLA;111;hannah.duong;1"</definedName>
    <definedName name="Exchange_Rate">[10]Costs!$J$11</definedName>
    <definedName name="Feature1_Range">[4]Mapping!$AG$2:$AG$20</definedName>
    <definedName name="Feature10_Range">[4]Mapping!$AP$2:$AP$20</definedName>
    <definedName name="Feature2_Range">[4]Mapping!$AH$2:$AH$25</definedName>
    <definedName name="Feature3_Range">[4]Mapping!$AI$2:$AI$7</definedName>
    <definedName name="Feature4_Range">[4]Mapping!$AJ$2:$AJ$6</definedName>
    <definedName name="Feature5_Range">[4]Mapping!$AK$2:$AK$15</definedName>
    <definedName name="Feature6_Range">[4]Mapping!$AL$2:$AL$17</definedName>
    <definedName name="Feature7_Range">[4]Mapping!$AM$2:$AM$21</definedName>
    <definedName name="Feature8_Range">[4]Mapping!$AN$2:$AN$9</definedName>
    <definedName name="Feature9_Range">[4]Mapping!$AO$2:$AO$5</definedName>
    <definedName name="FIFRACompliance_Range">[4]Mapping!$L$2:$L$10</definedName>
    <definedName name="FIFRAExemption_Range">[4]Mapping!$N$2:$N$3</definedName>
    <definedName name="finalports">'[8]Import Quote Sheet'!$B$90:$B$123</definedName>
    <definedName name="foam">[7]Sheet1!$EC$2:$EC$3</definedName>
    <definedName name="FOBCostPerPiece">#REF!</definedName>
    <definedName name="freight">'[1]other data'!$AC$3:$AC$14</definedName>
    <definedName name="FUR">#REF!</definedName>
    <definedName name="gen_nontxtl_UOM_Range">[4]Mapping!$Z$2:$Z$11</definedName>
    <definedName name="gen_txtl_permlbl_careinstr_Range">[4]Mapping!$V$2:$V$9</definedName>
    <definedName name="gen_txtl_permlbl_fabrcont_Range">[4]Mapping!$X$2:$X$12</definedName>
    <definedName name="gen_txtl_permlbl_vendinfo_Range">[4]Mapping!$T$2:$T$8</definedName>
    <definedName name="gen_ulreq_Range">[11]Mapping!$X$2:$X$5</definedName>
    <definedName name="gridActPctRow">#REF!</definedName>
    <definedName name="gridActUnitsRow">#REF!</definedName>
    <definedName name="gridRetailRow">#REF!</definedName>
    <definedName name="gridTargetPctRow">#REF!</definedName>
    <definedName name="gridTargetUnitsRow">#REF!</definedName>
    <definedName name="HANGER">[1]hangers!$B$3:$B$42</definedName>
    <definedName name="hanger2">[1]hangers!$G$3:$G$42</definedName>
    <definedName name="Home_Décor">#REF!</definedName>
    <definedName name="Home_Décor.">#REF!</definedName>
    <definedName name="INITIALBUY">'[12]X-LIST'!$G$2:$G$7</definedName>
    <definedName name="KD">[7]Sheet1!$DS$2:$DS$2</definedName>
    <definedName name="Kids_Bath">#REF!</definedName>
    <definedName name="Kids_or_Teen">#REF!</definedName>
    <definedName name="LGT">#REF!</definedName>
    <definedName name="LicensedProduct_Range">[4]Mapping!$AF$2:$AF$3</definedName>
    <definedName name="LIFESTYLE">'[12]X-LIST'!$C$2:$C$7</definedName>
    <definedName name="Lighting_or_Candleholders">#REF!</definedName>
    <definedName name="loctype">'[1]other data'!$BN$2:$BN$6</definedName>
    <definedName name="M">[7]Sheet1!$EA$2:$EA$3</definedName>
    <definedName name="Mattress_Pads_Full_Queen_King">#REF!</definedName>
    <definedName name="Mattress_Pads_Twin">#REF!</definedName>
    <definedName name="Mattress_Toppers_Full_Queen_King">#REF!</definedName>
    <definedName name="Mattress_Toppers_Twin">#REF!</definedName>
    <definedName name="Non_Down_Comforters_Full_Queen_King">#REF!</definedName>
    <definedName name="Non_Down_Comforters_Twin">#REF!</definedName>
    <definedName name="NumberOfGroups">12</definedName>
    <definedName name="Ocol">#REF!</definedName>
    <definedName name="ORDERTYPE">'[1]other data'!$AN$2:$AN$6</definedName>
    <definedName name="OTB">'[1]other data'!$R$2:$R$14</definedName>
    <definedName name="Outdoor">#REF!</definedName>
    <definedName name="OwnedCol">#REF!</definedName>
    <definedName name="PACK">[7]Sheet1!$EE$2:$EE$3</definedName>
    <definedName name="PackageType">'[6]1-Import Product Data Sheet'!$L$102:$L$131</definedName>
    <definedName name="PackCol">#REF!</definedName>
    <definedName name="PDQList">'[6]1-Import Product Data Sheet'!$AR$1:$AR$24</definedName>
    <definedName name="PET">#REF!</definedName>
    <definedName name="Pet_Care">#REF!</definedName>
    <definedName name="PETB">#REF!</definedName>
    <definedName name="Pillow_Shams">#REF!</definedName>
    <definedName name="Pillowcases">#REF!</definedName>
    <definedName name="po_type">'[1]other data'!$AU$2:$AU$11</definedName>
    <definedName name="PORT_IFF">[13]a!$A$10:$B$35</definedName>
    <definedName name="PortSeq">'[6]1-Import Product Data Sheet'!$U$2</definedName>
    <definedName name="PortSeqLCL">#REF!</definedName>
    <definedName name="POtype">#REF!</definedName>
    <definedName name="Preticketed_Range">[4]Mapping!$H$2:$H$3</definedName>
    <definedName name="PrevBuy">'[6]1-Import Product Data Sheet'!$AR$26:$AR$27</definedName>
    <definedName name="Prints">#REF!</definedName>
    <definedName name="ProfileDesc">#REF!</definedName>
    <definedName name="QSFOB">[14]Q1!$C$38</definedName>
    <definedName name="Quilts">#REF!</definedName>
    <definedName name="RateSeq">'[6]1-Import Product Data Sheet'!$X$2</definedName>
    <definedName name="retailAK_O_YN_Range">[4]Mapping!$AV$2:$AV$3</definedName>
    <definedName name="retailCA_O_YN_Range">[4]Mapping!$AZ$2:$AZ$3</definedName>
    <definedName name="retailHA_O_YN_Range">[4]Mapping!$BB$2:$BB$3</definedName>
    <definedName name="retailPR_O_YN_Range">[4]Mapping!$AX$2:$AX$3</definedName>
    <definedName name="retailPR_o_YN_Rangee">[11]Mapping!$AL$2:$AL$3</definedName>
    <definedName name="retailUS_O_YN_Range">[4]Mapping!$AT$2:$AT$3</definedName>
    <definedName name="runnum">'[1]other data'!$BI$2:$BI$18</definedName>
    <definedName name="scalenum">'[1]other data'!$BG$2:$BG$18</definedName>
    <definedName name="Seasonal">#REF!</definedName>
    <definedName name="SellUnits_Range">[4]Mapping!$D$2:$D$53</definedName>
    <definedName name="Sheets_Full_Queen_King">#REF!</definedName>
    <definedName name="Sheets_Twin">#REF!</definedName>
    <definedName name="SHET">#REF!</definedName>
    <definedName name="Shower_Curtains">#REF!</definedName>
    <definedName name="size1">#REF!</definedName>
    <definedName name="size1a">#REF!</definedName>
    <definedName name="Slipcovers_Chair_Pads">#REF!</definedName>
    <definedName name="Slipcovers_Chair_Pads.">#REF!</definedName>
    <definedName name="SPECIAL">[1]comments!$B$3:$B$54</definedName>
    <definedName name="ssn_code">'[1]other data'!$AQ$2:$AQ$110</definedName>
    <definedName name="ssn_phase">'[1]other data'!$AS$2:$AS$83</definedName>
    <definedName name="StoreCount">#REF!</definedName>
    <definedName name="StoreGrid0">#REF!</definedName>
    <definedName name="suggestedMessage_Range">[4]Mapping!$BF$2:$BF$3</definedName>
    <definedName name="SUPPLIER">'[1]vendor info'!$A$4:$A$400</definedName>
    <definedName name="TargetCol">#REF!</definedName>
    <definedName name="TBJ">'[1]other data'!$AK$2:$AK$10</definedName>
    <definedName name="TERMS">'[1]other data'!$P$2:$P$7</definedName>
    <definedName name="TICKET">[1]tickets!$B$3:$B$27</definedName>
    <definedName name="ticket2">[1]tickets!$G$3:$G$27</definedName>
    <definedName name="TotalCostValue">#REF!</definedName>
    <definedName name="TotalMarkup">#REF!</definedName>
    <definedName name="TotalRetailValue">#REF!</definedName>
    <definedName name="TotalUnits">#REF!</definedName>
    <definedName name="totalUnitsCol">#REF!</definedName>
    <definedName name="Towels_Bath_Sheets">#REF!</definedName>
    <definedName name="UDA3A">'[1]other data'!$AY$2:$AY$4</definedName>
    <definedName name="UDA3B">'[1]other data'!$AZ$2:$AZ$6</definedName>
    <definedName name="UNIT">[7]Sheet1!$EF$2:$EF$3</definedName>
    <definedName name="upc">'[1]other data'!$AH$2:$AH$10</definedName>
    <definedName name="UPC1A">'[1]other data'!$BD$2:$BD$5</definedName>
    <definedName name="UPC2A">'[1]other data'!$BF$2:$BF$5</definedName>
    <definedName name="User1Col">#REF!</definedName>
    <definedName name="User3Col">#REF!</definedName>
    <definedName name="WAREHOUSE">'[1]other data'!$BL$2:$BL$24</definedName>
    <definedName name="WIN">#REF!</definedName>
    <definedName name="Window_Treatments_Hardware_Accessories">#REF!</definedName>
    <definedName name="Window_Treatments_Hardware_Accessories.">#REF!</definedName>
    <definedName name="wood">[7]Sheet1!$EG$2:$EG$3</definedName>
    <definedName name="World1">[5]Lists!$H$6:$H$29</definedName>
    <definedName name="YN">'[15]Page 1 Sales and Forecast'!$AA$2:$AA$3</definedName>
    <definedName name="YNE">'[1]other data'!$BB$2:$BB$5</definedName>
    <definedName name="YNES">'[1]other data'!$BR$2:$BR$6</definedName>
    <definedName name="YOUT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Z10" i="1" l="1"/>
  <c r="AY10" i="1"/>
  <c r="AU10" i="1" s="1"/>
  <c r="AB10" i="1"/>
  <c r="AD10" i="1" s="1"/>
  <c r="AF10" i="1" s="1"/>
  <c r="U10" i="1"/>
  <c r="AR10" i="1" s="1"/>
  <c r="AZ9" i="1"/>
  <c r="AY9" i="1"/>
  <c r="AP9" i="1" s="1"/>
  <c r="AB9" i="1"/>
  <c r="AD9" i="1" s="1"/>
  <c r="AF9" i="1" s="1"/>
  <c r="U9" i="1"/>
  <c r="AI9" i="1" s="1"/>
  <c r="AZ8" i="1"/>
  <c r="AY8" i="1"/>
  <c r="AU8" i="1" s="1"/>
  <c r="AB8" i="1"/>
  <c r="AD8" i="1" s="1"/>
  <c r="AF8" i="1" s="1"/>
  <c r="U8" i="1"/>
  <c r="AZ7" i="1"/>
  <c r="AY7" i="1"/>
  <c r="AP7" i="1" s="1"/>
  <c r="AB7" i="1"/>
  <c r="AD7" i="1" s="1"/>
  <c r="AF7" i="1" s="1"/>
  <c r="U7" i="1"/>
  <c r="AR7" i="1" s="1"/>
  <c r="AZ6" i="1"/>
  <c r="AY6" i="1"/>
  <c r="AB6" i="1"/>
  <c r="AD6" i="1" s="1"/>
  <c r="AF6" i="1" s="1"/>
  <c r="U6" i="1"/>
  <c r="AR6" i="1" s="1"/>
  <c r="AZ5" i="1"/>
  <c r="AY5" i="1"/>
  <c r="AP5" i="1" s="1"/>
  <c r="AB5" i="1"/>
  <c r="AD5" i="1" s="1"/>
  <c r="AF5" i="1" s="1"/>
  <c r="U5" i="1"/>
  <c r="AI5" i="1" s="1"/>
  <c r="AZ4" i="1"/>
  <c r="AY4" i="1"/>
  <c r="AU4" i="1" s="1"/>
  <c r="AB4" i="1"/>
  <c r="AD4" i="1" s="1"/>
  <c r="AF4" i="1" s="1"/>
  <c r="U4" i="1"/>
  <c r="AZ3" i="1"/>
  <c r="AY3" i="1"/>
  <c r="AU3" i="1" s="1"/>
  <c r="AB3" i="1"/>
  <c r="AD3" i="1" s="1"/>
  <c r="AF3" i="1" s="1"/>
  <c r="U3" i="1"/>
  <c r="AR3" i="1" s="1"/>
  <c r="AY2" i="1"/>
  <c r="BB2" i="1" s="1"/>
  <c r="AB2" i="1"/>
  <c r="AD2" i="1" s="1"/>
  <c r="AF2" i="1" s="1"/>
  <c r="U2" i="1"/>
  <c r="AI2" i="1" s="1"/>
  <c r="AL8" i="1" l="1"/>
  <c r="BB5" i="1"/>
  <c r="AP4" i="1"/>
  <c r="AL3" i="1"/>
  <c r="AL5" i="1"/>
  <c r="AL10" i="1"/>
  <c r="AN3" i="1"/>
  <c r="AU7" i="1"/>
  <c r="AP3" i="1"/>
  <c r="AL4" i="1"/>
  <c r="BB4" i="1"/>
  <c r="AR5" i="1"/>
  <c r="AJ2" i="1"/>
  <c r="AU2" i="1"/>
  <c r="AN4" i="1"/>
  <c r="BB6" i="1"/>
  <c r="AL7" i="1"/>
  <c r="BB8" i="1"/>
  <c r="AU9" i="1"/>
  <c r="BB10" i="1"/>
  <c r="AL2" i="1"/>
  <c r="AP2" i="1"/>
  <c r="AU5" i="1"/>
  <c r="AL6" i="1"/>
  <c r="AN7" i="1"/>
  <c r="BB7" i="1"/>
  <c r="AN8" i="1"/>
  <c r="AL9" i="1"/>
  <c r="AR2" i="1"/>
  <c r="BB3" i="1"/>
  <c r="AU6" i="1"/>
  <c r="AP8" i="1"/>
  <c r="AR9" i="1"/>
  <c r="BB9" i="1"/>
  <c r="AJ9" i="1"/>
  <c r="AJ5" i="1"/>
  <c r="AI4" i="1"/>
  <c r="AJ4" i="1" s="1"/>
  <c r="AI3" i="1"/>
  <c r="AJ3" i="1" s="1"/>
  <c r="AR4" i="1"/>
  <c r="AN6" i="1"/>
  <c r="AI7" i="1"/>
  <c r="AR8" i="1"/>
  <c r="AN10" i="1"/>
  <c r="AI8" i="1"/>
  <c r="AJ8" i="1" s="1"/>
  <c r="AN2" i="1"/>
  <c r="AN5" i="1"/>
  <c r="AI6" i="1"/>
  <c r="AJ6" i="1" s="1"/>
  <c r="AP6" i="1"/>
  <c r="AJ7" i="1"/>
  <c r="AN9" i="1"/>
  <c r="AI10" i="1"/>
  <c r="AJ10" i="1" s="1"/>
  <c r="AP10" i="1"/>
  <c r="AV7" i="1" l="1"/>
  <c r="AW7" i="1" s="1"/>
  <c r="AV3" i="1"/>
  <c r="AW3" i="1"/>
  <c r="AX3" i="1" s="1"/>
  <c r="AV2" i="1"/>
  <c r="AW2" i="1" s="1"/>
  <c r="BA2" i="1" s="1"/>
  <c r="AV8" i="1"/>
  <c r="AW8" i="1" s="1"/>
  <c r="AX8" i="1" s="1"/>
  <c r="AV5" i="1"/>
  <c r="AW5" i="1" s="1"/>
  <c r="AV4" i="1"/>
  <c r="AW4" i="1" s="1"/>
  <c r="AV6" i="1"/>
  <c r="AW6" i="1" s="1"/>
  <c r="BA6" i="1" s="1"/>
  <c r="AV9" i="1"/>
  <c r="AW9" i="1" s="1"/>
  <c r="AV10" i="1"/>
  <c r="AW10" i="1" s="1"/>
  <c r="BA3" i="1"/>
  <c r="AX7" i="1" l="1"/>
  <c r="BA7" i="1"/>
  <c r="AX2" i="1"/>
  <c r="AX6" i="1"/>
  <c r="BA8" i="1"/>
  <c r="BA10" i="1"/>
  <c r="AX10" i="1"/>
  <c r="BA9" i="1"/>
  <c r="AX9" i="1"/>
  <c r="BA5" i="1"/>
  <c r="AX5" i="1"/>
  <c r="BA4" i="1"/>
  <c r="AX4" i="1"/>
</calcChain>
</file>

<file path=xl/comments1.xml><?xml version="1.0" encoding="utf-8"?>
<comments xmlns="http://schemas.openxmlformats.org/spreadsheetml/2006/main">
  <authors>
    <author>heather.zhu@jlahome.com</author>
  </authors>
  <commentList>
    <comment ref="AB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D1" authorId="0" shapeId="0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F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I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J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L1" authorId="0" shapeId="0">
      <text>
        <r>
          <rPr>
            <sz val="11"/>
            <rFont val="Calibri"/>
            <family val="2"/>
          </rPr>
          <t>[JLA POE Price]*[DA %]</t>
        </r>
      </text>
    </comment>
    <comment ref="AN1" authorId="0" shapeId="0">
      <text>
        <r>
          <rPr>
            <sz val="11"/>
            <rFont val="Calibri"/>
            <family val="2"/>
          </rPr>
          <t>[JLA POE Price]*[Warehouse Charge %]</t>
        </r>
      </text>
    </comment>
    <comment ref="AP1" authorId="0" shapeId="0">
      <text>
        <r>
          <rPr>
            <sz val="11"/>
            <rFont val="Calibri"/>
            <family val="2"/>
          </rPr>
          <t>[JLA POE Price]*[Royalty %]</t>
        </r>
      </text>
    </comment>
    <comment ref="AR1" authorId="0" shapeId="0">
      <text>
        <r>
          <rPr>
            <sz val="11"/>
            <rFont val="Calibri"/>
            <family val="2"/>
          </rPr>
          <t>[FOB Cost]*[AVN %]</t>
        </r>
      </text>
    </comment>
    <comment ref="AU1" authorId="0" shapeId="0">
      <text>
        <r>
          <rPr>
            <sz val="11"/>
            <rFont val="Calibri"/>
            <family val="2"/>
          </rPr>
          <t>[JLA POE Price]*[Load 3 %]</t>
        </r>
      </text>
    </comment>
    <comment ref="AV1" authorId="0" shapeId="0">
      <text>
        <r>
          <rPr>
            <sz val="11"/>
            <rFont val="Calibri"/>
            <family val="2"/>
          </rPr>
          <t>[DA $]+[Warehouse Charge $]+[Royalty $]+[AVN $]+[Load 3 $]</t>
        </r>
      </text>
    </comment>
    <comment ref="AW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X1" authorId="0" shapeId="0">
      <text>
        <r>
          <rPr>
            <sz val="11"/>
            <rFont val="Calibri"/>
            <family val="2"/>
          </rPr>
          <t>([JLA POE Price]-[LDP Cost with Load $])/[JLA POE Price]</t>
        </r>
      </text>
    </comment>
    <comment ref="BA1" authorId="0" shapeId="0">
      <text>
        <r>
          <rPr>
            <sz val="11"/>
            <rFont val="Calibri"/>
            <family val="2"/>
          </rPr>
          <t>[LDP Cost with Load $]*[Total Quantity]</t>
        </r>
      </text>
    </comment>
    <comment ref="BB1" authorId="0" shapeId="0">
      <text>
        <r>
          <rPr>
            <sz val="11"/>
            <rFont val="Calibri"/>
            <family val="2"/>
          </rPr>
          <t>[JLA POE Price]*[Total Quantity]</t>
        </r>
      </text>
    </comment>
  </commentList>
</comments>
</file>

<file path=xl/sharedStrings.xml><?xml version="1.0" encoding="utf-8"?>
<sst xmlns="http://schemas.openxmlformats.org/spreadsheetml/2006/main" count="180" uniqueCount="101">
  <si>
    <t>Line No.</t>
  </si>
  <si>
    <t>Photo</t>
  </si>
  <si>
    <t>VIN/Art No.</t>
  </si>
  <si>
    <t>Container #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</si>
  <si>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</si>
  <si>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</si>
  <si>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</si>
  <si>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</si>
  <si>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</si>
  <si>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</si>
  <si>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</si>
  <si>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</si>
  <si>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</si>
  <si>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</si>
  <si>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Trim</t>
  </si>
  <si>
    <t>Item No.</t>
  </si>
  <si>
    <t>UPC</t>
  </si>
  <si>
    <t>Customer Item#</t>
  </si>
  <si>
    <t>Unit of Measure</t>
  </si>
  <si>
    <t>UCCPM Price</t>
  </si>
  <si>
    <t>FOB Cost $ (Value)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</si>
  <si>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</si>
  <si>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</si>
  <si>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</si>
  <si>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</si>
  <si>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</si>
  <si>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</si>
  <si>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</si>
  <si>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</si>
  <si>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</si>
  <si>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</si>
  <si>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</si>
  <si>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</si>
  <si>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</si>
  <si>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</si>
  <si>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</si>
  <si>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</si>
  <si>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</si>
  <si>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Warehouse Charge %</t>
  </si>
  <si>
    <t>Warehouse Charge $</t>
  </si>
  <si>
    <t>Royalty %</t>
  </si>
  <si>
    <t>Royalty $</t>
  </si>
  <si>
    <t>AVN %</t>
  </si>
  <si>
    <t>AVN $</t>
  </si>
  <si>
    <t>Load 3</t>
  </si>
  <si>
    <t>Load 3 %</t>
  </si>
  <si>
    <t>Load 3 $</t>
  </si>
  <si>
    <t>Total Load $</t>
  </si>
  <si>
    <t>LDP Cost with Load $</t>
  </si>
  <si>
    <t>JLA POE MU%</t>
  </si>
  <si>
    <t>JLA POE Dead Net Price</t>
  </si>
  <si>
    <t>Total Quantity</t>
  </si>
  <si>
    <t>Total Cost</t>
  </si>
  <si>
    <t>Total Sales</t>
  </si>
  <si>
    <t>Serta</t>
  </si>
  <si>
    <t>Serta Sheep 5.5%</t>
  </si>
  <si>
    <t>SHEET/SHEET SET</t>
  </si>
  <si>
    <t xml:space="preserve">Simply Comfy </t>
    <phoneticPr fontId="8" type="noConversion"/>
  </si>
  <si>
    <t>100% polyester 4PC  MF Sheets</t>
    <phoneticPr fontId="8" type="noConversion"/>
  </si>
  <si>
    <t>100% polyester 6PC  MF Sheets</t>
    <phoneticPr fontId="8" type="noConversion"/>
  </si>
  <si>
    <t>100% polyester MF sheets, VZB packaging, Z hem, 1" elastic</t>
  </si>
  <si>
    <t>100% polyester, Solid</t>
    <phoneticPr fontId="8" type="noConversion"/>
  </si>
  <si>
    <t>QUEEN: 90x102"/21x30"(4)/60x80"+16"</t>
  </si>
  <si>
    <t>SHADOW</t>
    <phoneticPr fontId="8" type="noConversion"/>
  </si>
  <si>
    <t>SH20-0986</t>
  </si>
  <si>
    <t>Set</t>
  </si>
  <si>
    <t>Normal</t>
  </si>
  <si>
    <t>6302.32.2040</t>
  </si>
  <si>
    <t>Simply Comfy Cool</t>
  </si>
  <si>
    <t>100% polyester 6PC  MF Sheets</t>
    <phoneticPr fontId="8" type="noConversion"/>
  </si>
  <si>
    <t>100% polyester sheets, VZB packaging, cooling topical treatment, Z hem,  Serta Puller, pc on top folding, 1" elastic, handle on top, Serta hangtag</t>
  </si>
  <si>
    <t>TWIN: 66X96"/21x30"(2)/39X75"+13"</t>
  </si>
  <si>
    <t>NAVY PEONY</t>
  </si>
  <si>
    <t>SH20-0987</t>
  </si>
  <si>
    <t>100% polyester, Solid</t>
    <phoneticPr fontId="8" type="noConversion"/>
  </si>
  <si>
    <t>FULL: 81X96"/21x30"(4)/54X75"+13"</t>
    <phoneticPr fontId="8" type="noConversion"/>
  </si>
  <si>
    <t>SH20-0988</t>
  </si>
  <si>
    <t>SH20-0989</t>
  </si>
  <si>
    <t>KING: 108x102"/21x40"(4)/78x80"+16"</t>
  </si>
  <si>
    <t>SH20-0990</t>
  </si>
  <si>
    <t>C-KING: 108x102"/21x40"(4)/72x84"+16"</t>
  </si>
  <si>
    <t>SH20-0991</t>
  </si>
  <si>
    <t>PILLOWCASE</t>
  </si>
  <si>
    <t xml:space="preserve">100% polyester 2pc MF Pillowcases  </t>
    <phoneticPr fontId="8" type="noConversion"/>
  </si>
  <si>
    <t>100% polyester MF Pillowcases, cooling topical treatment, VZB packaging, single needle hem</t>
    <phoneticPr fontId="8" type="noConversion"/>
  </si>
  <si>
    <t>100% polyester, Solid</t>
  </si>
  <si>
    <t>SPC: 21x30"(2)</t>
  </si>
  <si>
    <t>SH21-0992</t>
    <phoneticPr fontId="8" type="noConversion"/>
  </si>
  <si>
    <t>Pair</t>
  </si>
  <si>
    <t>6302.32.2020</t>
  </si>
  <si>
    <t>100% polyester 2pc MF Pillowcases</t>
  </si>
  <si>
    <t>BLACK</t>
  </si>
  <si>
    <t>SH21-0993</t>
  </si>
  <si>
    <t>KPC: 21x40"(2)</t>
  </si>
  <si>
    <t>NAVY PEONY</t>
    <phoneticPr fontId="8" type="noConversion"/>
  </si>
  <si>
    <t>SH21-0994</t>
  </si>
  <si>
    <t>6PC  MF Sheets</t>
    <phoneticPr fontId="8" type="noConversion"/>
  </si>
  <si>
    <t>4PC  MF Sheets</t>
    <phoneticPr fontId="8" type="noConversion"/>
  </si>
  <si>
    <t>6PC  MF Sheets</t>
    <phoneticPr fontId="8" type="noConversion"/>
  </si>
  <si>
    <t xml:space="preserve">2pc MF Pillowcases  </t>
    <phoneticPr fontId="8" type="noConversion"/>
  </si>
  <si>
    <t>2pc MF Pillowcases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</si>
</sst>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&quot;$&quot;#,##0.00"/>
    <numFmt numFmtId="177" formatCode="0.0"/>
    <numFmt numFmtId="178" formatCode="0.000"/>
    <numFmt numFmtId="179" formatCode="[$$-409]#,##0.00;\-[$$-409]#,##0.00"/>
    <numFmt numFmtId="180" formatCode="0.0000"/>
    <numFmt numFmtId="181" formatCode="0.0%"/>
  </numFmts>
  <fonts count="9" x14ac:knownFonts="1">
    <font>
      <sz val="11"/>
      <name val="Calibri"/>
    </font>
    <font>
      <sz val="11"/>
      <name val="Calibri"/>
      <family val="2"/>
    </font>
    <font>
      <sz val="9"/>
      <name val="宋体"/>
      <family val="2"/>
      <charset val="134"/>
      <scheme val="minor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9"/>
      <name val="宋体"/>
      <family val="3"/>
      <charset val="134"/>
    </font>
  </fonts>
  <fills count="10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0"/>
    <xf numFmtId="0" fontId="5" fillId="0" borderId="0"/>
    <xf numFmtId="0" fontId="5" fillId="0" borderId="0"/>
    <xf numFmtId="9" fontId="1" fillId="0" borderId="0" applyFont="0" applyFill="0" applyBorder="0" applyAlignment="0" applyProtection="0"/>
  </cellStyleXfs>
  <cellXfs count="61">
    <xf numFmtId="0" fontId="0" fillId="0" borderId="0" xfId="0"/>
    <xf numFmtId="0" fontId="1" fillId="0" borderId="0" xfId="1" applyAlignment="1">
      <alignment horizontal="center" wrapText="1"/>
    </xf>
    <xf numFmtId="0" fontId="1" fillId="0" borderId="0" xfId="1" applyAlignment="1">
      <alignment wrapText="1"/>
    </xf>
    <xf numFmtId="176" fontId="1" fillId="0" borderId="0" xfId="1" applyNumberFormat="1" applyAlignment="1">
      <alignment wrapText="1"/>
    </xf>
    <xf numFmtId="10" fontId="1" fillId="0" borderId="0" xfId="1" applyNumberFormat="1" applyAlignment="1">
      <alignment wrapText="1"/>
    </xf>
    <xf numFmtId="1" fontId="1" fillId="0" borderId="2" xfId="1" applyNumberFormat="1" applyBorder="1" applyAlignment="1">
      <alignment wrapText="1"/>
    </xf>
    <xf numFmtId="176" fontId="1" fillId="0" borderId="2" xfId="1" applyNumberFormat="1" applyBorder="1" applyAlignment="1">
      <alignment wrapText="1"/>
    </xf>
    <xf numFmtId="0" fontId="3" fillId="0" borderId="2" xfId="1" applyFont="1" applyBorder="1" applyAlignment="1">
      <alignment horizontal="center" wrapText="1"/>
    </xf>
    <xf numFmtId="0" fontId="3" fillId="4" borderId="2" xfId="1" applyFont="1" applyFill="1" applyBorder="1" applyAlignment="1">
      <alignment horizontal="center" wrapText="1"/>
    </xf>
    <xf numFmtId="0" fontId="4" fillId="4" borderId="2" xfId="1" applyFont="1" applyFill="1" applyBorder="1" applyAlignment="1">
      <alignment horizontal="center" wrapText="1"/>
    </xf>
    <xf numFmtId="0" fontId="4" fillId="5" borderId="2" xfId="1" applyFont="1" applyFill="1" applyBorder="1" applyAlignment="1">
      <alignment horizontal="center" wrapText="1"/>
    </xf>
    <xf numFmtId="0" fontId="3" fillId="5" borderId="2" xfId="1" applyFont="1" applyFill="1" applyBorder="1" applyAlignment="1">
      <alignment horizontal="center" wrapText="1"/>
    </xf>
    <xf numFmtId="176" fontId="3" fillId="2" borderId="0" xfId="1" applyNumberFormat="1" applyFont="1" applyFill="1" applyAlignment="1">
      <alignment wrapText="1"/>
    </xf>
    <xf numFmtId="176" fontId="3" fillId="6" borderId="1" xfId="1" applyNumberFormat="1" applyFont="1" applyFill="1" applyBorder="1" applyAlignment="1">
      <alignment horizontal="center" wrapText="1"/>
    </xf>
    <xf numFmtId="0" fontId="4" fillId="0" borderId="2" xfId="1" applyFont="1" applyBorder="1" applyAlignment="1">
      <alignment horizontal="center" wrapText="1"/>
    </xf>
    <xf numFmtId="177" fontId="3" fillId="0" borderId="2" xfId="1" applyNumberFormat="1" applyFont="1" applyBorder="1" applyAlignment="1">
      <alignment horizontal="center" wrapText="1"/>
    </xf>
    <xf numFmtId="2" fontId="3" fillId="0" borderId="2" xfId="1" applyNumberFormat="1" applyFont="1" applyBorder="1" applyAlignment="1">
      <alignment horizontal="center" wrapText="1"/>
    </xf>
    <xf numFmtId="1" fontId="3" fillId="0" borderId="2" xfId="1" applyNumberFormat="1" applyFont="1" applyBorder="1" applyAlignment="1">
      <alignment horizontal="center" wrapText="1"/>
    </xf>
    <xf numFmtId="178" fontId="6" fillId="0" borderId="2" xfId="2" applyNumberFormat="1" applyFont="1" applyBorder="1" applyAlignment="1">
      <alignment wrapText="1"/>
    </xf>
    <xf numFmtId="2" fontId="7" fillId="0" borderId="2" xfId="2" applyNumberFormat="1" applyFont="1" applyBorder="1" applyAlignment="1">
      <alignment wrapText="1"/>
    </xf>
    <xf numFmtId="1" fontId="6" fillId="0" borderId="2" xfId="2" applyNumberFormat="1" applyFont="1" applyBorder="1" applyAlignment="1">
      <alignment wrapText="1"/>
    </xf>
    <xf numFmtId="176" fontId="6" fillId="0" borderId="2" xfId="2" applyNumberFormat="1" applyFont="1" applyBorder="1" applyAlignment="1">
      <alignment wrapText="1"/>
    </xf>
    <xf numFmtId="10" fontId="3" fillId="0" borderId="2" xfId="1" applyNumberFormat="1" applyFont="1" applyBorder="1" applyAlignment="1">
      <alignment horizontal="center" wrapText="1"/>
    </xf>
    <xf numFmtId="176" fontId="6" fillId="5" borderId="2" xfId="2" applyNumberFormat="1" applyFont="1" applyFill="1" applyBorder="1" applyAlignment="1">
      <alignment wrapText="1"/>
    </xf>
    <xf numFmtId="176" fontId="7" fillId="0" borderId="2" xfId="2" applyNumberFormat="1" applyFont="1" applyBorder="1" applyAlignment="1">
      <alignment wrapText="1"/>
    </xf>
    <xf numFmtId="176" fontId="6" fillId="3" borderId="2" xfId="2" applyNumberFormat="1" applyFont="1" applyFill="1" applyBorder="1" applyAlignment="1">
      <alignment wrapText="1"/>
    </xf>
    <xf numFmtId="10" fontId="6" fillId="3" borderId="2" xfId="2" applyNumberFormat="1" applyFont="1" applyFill="1" applyBorder="1" applyAlignment="1">
      <alignment wrapText="1"/>
    </xf>
    <xf numFmtId="176" fontId="7" fillId="7" borderId="2" xfId="2" applyNumberFormat="1" applyFont="1" applyFill="1" applyBorder="1" applyAlignment="1">
      <alignment wrapText="1"/>
    </xf>
    <xf numFmtId="0" fontId="1" fillId="0" borderId="2" xfId="1" applyBorder="1" applyAlignment="1">
      <alignment horizontal="center"/>
    </xf>
    <xf numFmtId="0" fontId="1" fillId="0" borderId="2" xfId="1" applyBorder="1"/>
    <xf numFmtId="179" fontId="1" fillId="0" borderId="2" xfId="1" applyNumberFormat="1" applyBorder="1"/>
    <xf numFmtId="0" fontId="1" fillId="0" borderId="2" xfId="1" applyBorder="1" applyAlignment="1">
      <alignment horizontal="center" wrapText="1"/>
    </xf>
    <xf numFmtId="0" fontId="1" fillId="0" borderId="2" xfId="1" applyBorder="1" applyAlignment="1">
      <alignment wrapText="1"/>
    </xf>
    <xf numFmtId="0" fontId="5" fillId="8" borderId="2" xfId="3" applyFill="1" applyBorder="1" applyAlignment="1">
      <alignment wrapText="1"/>
    </xf>
    <xf numFmtId="0" fontId="5" fillId="8" borderId="2" xfId="3" applyFill="1" applyBorder="1" applyAlignment="1">
      <alignment horizontal="center" vertical="center" wrapText="1"/>
    </xf>
    <xf numFmtId="0" fontId="1" fillId="0" borderId="2" xfId="0" applyFont="1" applyFill="1" applyBorder="1" applyAlignment="1">
      <alignment wrapText="1"/>
    </xf>
    <xf numFmtId="0" fontId="0" fillId="0" borderId="2" xfId="0" applyBorder="1" applyAlignment="1">
      <alignment wrapText="1"/>
    </xf>
    <xf numFmtId="176" fontId="1" fillId="0" borderId="1" xfId="1" applyNumberFormat="1" applyBorder="1" applyAlignment="1">
      <alignment horizontal="center" wrapText="1"/>
    </xf>
    <xf numFmtId="176" fontId="1" fillId="0" borderId="1" xfId="1" applyNumberFormat="1" applyBorder="1"/>
    <xf numFmtId="177" fontId="1" fillId="0" borderId="2" xfId="1" applyNumberFormat="1" applyBorder="1"/>
    <xf numFmtId="1" fontId="1" fillId="0" borderId="2" xfId="1" applyNumberFormat="1" applyBorder="1"/>
    <xf numFmtId="180" fontId="1" fillId="9" borderId="2" xfId="1" applyNumberFormat="1" applyFill="1" applyBorder="1"/>
    <xf numFmtId="2" fontId="1" fillId="0" borderId="2" xfId="1" applyNumberFormat="1" applyBorder="1"/>
    <xf numFmtId="1" fontId="1" fillId="9" borderId="2" xfId="1" applyNumberFormat="1" applyFill="1" applyBorder="1"/>
    <xf numFmtId="3" fontId="1" fillId="0" borderId="2" xfId="1" applyNumberFormat="1" applyBorder="1"/>
    <xf numFmtId="176" fontId="1" fillId="9" borderId="2" xfId="1" applyNumberFormat="1" applyFill="1" applyBorder="1"/>
    <xf numFmtId="181" fontId="1" fillId="0" borderId="2" xfId="1" applyNumberFormat="1" applyBorder="1"/>
    <xf numFmtId="10" fontId="1" fillId="0" borderId="2" xfId="1" applyNumberFormat="1" applyBorder="1"/>
    <xf numFmtId="176" fontId="1" fillId="0" borderId="2" xfId="1" applyNumberFormat="1" applyBorder="1"/>
    <xf numFmtId="176" fontId="1" fillId="9" borderId="2" xfId="1" applyNumberFormat="1" applyFill="1" applyBorder="1" applyAlignment="1">
      <alignment wrapText="1"/>
    </xf>
    <xf numFmtId="10" fontId="0" fillId="9" borderId="2" xfId="4" applyNumberFormat="1" applyFont="1" applyFill="1" applyBorder="1" applyAlignment="1"/>
    <xf numFmtId="0" fontId="1" fillId="0" borderId="0" xfId="1"/>
    <xf numFmtId="176" fontId="1" fillId="0" borderId="1" xfId="1" applyNumberFormat="1" applyBorder="1" applyAlignment="1">
      <alignment wrapText="1"/>
    </xf>
    <xf numFmtId="177" fontId="1" fillId="0" borderId="2" xfId="1" applyNumberFormat="1" applyBorder="1" applyAlignment="1">
      <alignment wrapText="1"/>
    </xf>
    <xf numFmtId="178" fontId="1" fillId="9" borderId="2" xfId="1" applyNumberFormat="1" applyFill="1" applyBorder="1" applyAlignment="1">
      <alignment wrapText="1"/>
    </xf>
    <xf numFmtId="10" fontId="1" fillId="0" borderId="2" xfId="1" applyNumberFormat="1" applyBorder="1" applyAlignment="1">
      <alignment wrapText="1"/>
    </xf>
    <xf numFmtId="10" fontId="0" fillId="9" borderId="2" xfId="4" applyNumberFormat="1" applyFont="1" applyFill="1" applyBorder="1" applyAlignment="1">
      <alignment wrapText="1"/>
    </xf>
    <xf numFmtId="177" fontId="1" fillId="0" borderId="0" xfId="1" applyNumberFormat="1" applyAlignment="1">
      <alignment wrapText="1"/>
    </xf>
    <xf numFmtId="2" fontId="1" fillId="0" borderId="0" xfId="1" applyNumberFormat="1" applyAlignment="1">
      <alignment wrapText="1"/>
    </xf>
    <xf numFmtId="1" fontId="1" fillId="0" borderId="0" xfId="1" applyNumberFormat="1" applyAlignment="1">
      <alignment wrapText="1"/>
    </xf>
    <xf numFmtId="178" fontId="1" fillId="0" borderId="0" xfId="1" applyNumberFormat="1" applyAlignment="1">
      <alignment wrapText="1"/>
    </xf>
  </cellXfs>
  <cellStyles count="5">
    <cellStyle name="Normal 2" xfId="1"/>
    <cellStyle name="Normal 2 18 2" xfId="2"/>
    <cellStyle name="Normal_2010 NY-showroom sheet set for JCP 0330" xfId="3"/>
    <cellStyle name="Percent 2" xfId="4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1" Type="http://schemas.openxmlformats.org/officeDocument/2006/relationships/calcChain" Target="calcChain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jlahome1-my.sharepoint.com\Users\ying.gu\AppData\Local\Microsoft\Windows\Temporary%20Internet%20Files\OLK784B\tex%20fleece%204-17-12%20(2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Costing\Wal-Mart\WOW%20Sheeting\May%2024,%202012\WOW%20-%20120524%20-%205K%20-%20FOB%20-%2060x60-172x116%20-%20Sateen%20Weave%20-%20Cotton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Documents%20and%20Settings/sarah.chen/Desktop/Window/BBB%20window/chateau/NM%20CHATEAU%20PLUM%20%20SHEER%20VENDOR%20SETUP%2010%2008%201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Users\sarah.chen\AppData\Local\Microsoft\Windows\Temporary%20Internet%20Files\Content.Outlook\RBUPAN03\Window%20Panels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jlahome1-my.sharepoint.com\Documents%20and%20Settings\dingxiaoping\Local%20Settings\Temporary%20Internet%20Files\Content.IE5\K9AN0PEF\files\TARGET\FORMS\TARGET%20QUOTE%20SHEET%20FORMAT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jlahome1-my.sharepoint.com\SLard%20-%20Design\Customs%20Memo\Master%20Copy%20Quote%20Sheet%202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sfs05\data1\Documents%20and%20Settings\tm50891\Local%20Settings\Temporary%20Internet%20Files\OLK106\Levolor%203%2025%2007%20Proforma%20300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ROSS%20Serta%20July%2085gsm%20Microfiber%20Simply%20Comfy%20%20Cool%20Sheets%20Commitment%201-13-20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jlahome1-my.sharepoint.com\Documents%20and%20Settings\guyinghua\Local%20Settings\Temporary%20Internet%20Files\OLK97\Copy%20of%20JLA%20-%20SEPT$%20NEW%20SILK%20ESSENCE%20BLNKTS%205%2003%201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chenlihui\Local%20Settings\Temporary%20Internet%20Files\OLK9A\Import%20Product%20Data%20Sheet%204%20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jlahome1.sharepoint.com\Documents%20and%20Settings\zhangqing\&#26700;&#38754;\BBB\item%20set%20up\Final\BBB_Bombay_Cambay_Item%20Set%20Up_2011102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Documents%20and%20Settings\chrissys\Local%20Settings\Temporary%20Internet%20Files\Content.Outlook\N7IN4LHD\PO%20Worksheet%20Matrix%20with%20Attribute%20Tab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chenlihui\Local%20Settings\Temporary%20Internet%20Files\OLK9A\Import%20Product%20Data%20Sheet%204%209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joyce\customer\CS\CS%20stock%20list(ET)-08103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jlahome1-my.sharepoint.com\Documents%20and%20Settings\kathy\Local%20Settings\Temporary%20Internet%20Files\Content.Outlook\JH9RZ0WZ\Final%20External%20Quote%20Sheet%20-Micro%20Mink%20DA%20Throw%20solid%20back-130912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jlahome1.sharepoint.com\Documents%20and%20Settings\qianyueyun\Local%20Settings\Temporary%20Internet%20Files\Content.Outlook\S0EW6CGV\BBB%20VENDOR%20SET%20UP%20%20ROVERTALLEN%20CHARLESTON%206%2015%20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  <sheetName val="Data"/>
    </sheetNames>
    <sheetDataSet>
      <sheetData sheetId="0" refreshError="1"/>
      <sheetData sheetId="1"/>
      <sheetData sheetId="2" refreshError="1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Costs"/>
      <sheetName val="Prices"/>
      <sheetName val="Export"/>
      <sheetName val="Setup"/>
      <sheetName val="Yarn Rates"/>
      <sheetName val="Sizing Cost"/>
      <sheetName val="Sheet1"/>
      <sheetName val="Mapping"/>
      <sheetName val="drop down box reference"/>
    </sheetNames>
    <sheetDataSet>
      <sheetData sheetId="0" refreshError="1"/>
      <sheetData sheetId="1">
        <row r="11">
          <cell r="J11">
            <v>92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Currency"/>
    </sheetNames>
    <sheetDataSet>
      <sheetData sheetId="0"/>
      <sheetData sheetId="1">
        <row r="2">
          <cell r="B2" t="str">
            <v>DOZEN  qty=12 (DZ)</v>
          </cell>
          <cell r="X2" t="str">
            <v>NA ( 830)</v>
          </cell>
          <cell r="AL2" t="str">
            <v>Yes (Y)</v>
          </cell>
        </row>
        <row r="3">
          <cell r="X3" t="str">
            <v>USACanada ( 831)</v>
          </cell>
          <cell r="AL3" t="str">
            <v>No (N)</v>
          </cell>
        </row>
        <row r="4">
          <cell r="X4" t="str">
            <v>US only ( 832)</v>
          </cell>
        </row>
        <row r="5">
          <cell r="X5" t="str">
            <v>Canada only ( 833)</v>
          </cell>
        </row>
      </sheetData>
      <sheetData sheetId="2"/>
      <sheetData sheetId="3">
        <row r="1">
          <cell r="D1" t="str">
            <v>CAN</v>
          </cell>
        </row>
      </sheetData>
      <sheetData sheetId="4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-Cheat sheet"/>
      <sheetName val="MULTIPLE PACKS"/>
      <sheetName val="X-VENDOR INSTRUCTIONS"/>
      <sheetName val="X-VENDOR SPEC PAGE"/>
      <sheetName val="X-VENDOR CTPAT"/>
      <sheetName val="X-VENDOR 10+2"/>
      <sheetName val="X-LACY ACT"/>
      <sheetName val="X-FISH &amp; WILDLIFE"/>
      <sheetName val="X-IFI"/>
      <sheetName val="X-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3">
          <cell r="C3" t="str">
            <v>CLASSIC</v>
          </cell>
          <cell r="G3" t="str">
            <v>UP-FRONT PRODUCTION</v>
          </cell>
        </row>
        <row r="4">
          <cell r="C4" t="str">
            <v>URBAN</v>
          </cell>
          <cell r="G4" t="str">
            <v>CLOSEOUT</v>
          </cell>
        </row>
        <row r="5">
          <cell r="C5" t="str">
            <v>CONTEMPORARY</v>
          </cell>
          <cell r="G5" t="str">
            <v>REPLENISHMENT</v>
          </cell>
        </row>
        <row r="6">
          <cell r="C6" t="str">
            <v>UPDATED</v>
          </cell>
          <cell r="G6" t="str">
            <v>PACK &amp; HOLD</v>
          </cell>
        </row>
        <row r="7">
          <cell r="G7" t="str">
            <v>IN-SEASON PRODUCTION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overed_Sheet1"/>
      <sheetName val="Lists"/>
      <sheetName val="Instructions"/>
      <sheetName val="6 Way Pricing"/>
      <sheetName val="Page 1 Sales and Forecast"/>
      <sheetName val="Page 2 Dimensions"/>
      <sheetName val="Page 3 UPC"/>
      <sheetName val="Page 4 (Import Only) Ship Info"/>
      <sheetName val="Page 5 Domestic Logistics"/>
      <sheetName val="Page 6 Import Logistics "/>
      <sheetName val="Page 7 Item Adds&amp;Drops"/>
      <sheetName val="Page 8 PDF Example"/>
      <sheetName val="Sheet3"/>
      <sheetName val="Sheet2"/>
      <sheetName val=" Projected 2006 VS. 2005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2">
          <cell r="AA2" t="str">
            <v>Y</v>
          </cell>
        </row>
        <row r="3">
          <cell r="AA3" t="str">
            <v>N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Internal Comimitment"/>
      <sheetName val="Costs Reduction 03-05-2025"/>
      <sheetName val="ValueSelect"/>
      <sheetName val="Data"/>
    </sheetNames>
    <sheetDataSet>
      <sheetData sheetId="0"/>
      <sheetData sheetId="1"/>
      <sheetData sheetId="2">
        <row r="26">
          <cell r="I26">
            <v>5</v>
          </cell>
          <cell r="AF26">
            <v>10.3</v>
          </cell>
        </row>
        <row r="32">
          <cell r="I32">
            <v>3.72</v>
          </cell>
          <cell r="AF32">
            <v>7.95</v>
          </cell>
          <cell r="AG32">
            <v>1572</v>
          </cell>
        </row>
        <row r="33">
          <cell r="I33">
            <v>4.58</v>
          </cell>
          <cell r="AF33">
            <v>9.6999999999999993</v>
          </cell>
          <cell r="AG33">
            <v>1160</v>
          </cell>
        </row>
        <row r="34">
          <cell r="I34">
            <v>5.09</v>
          </cell>
          <cell r="AF34">
            <v>10.8</v>
          </cell>
          <cell r="AG34">
            <v>1080</v>
          </cell>
        </row>
        <row r="37">
          <cell r="I37">
            <v>5.89</v>
          </cell>
          <cell r="AF37">
            <v>12.6</v>
          </cell>
          <cell r="AG37">
            <v>1748</v>
          </cell>
        </row>
        <row r="38">
          <cell r="I38">
            <v>5.98</v>
          </cell>
          <cell r="AF38">
            <v>12.6</v>
          </cell>
          <cell r="AG38">
            <v>600</v>
          </cell>
        </row>
        <row r="83">
          <cell r="I83">
            <v>0.98</v>
          </cell>
          <cell r="AF83">
            <v>2.5099999999999998</v>
          </cell>
          <cell r="AG83">
            <v>2400</v>
          </cell>
        </row>
        <row r="86">
          <cell r="AF86">
            <v>2.5099999999999998</v>
          </cell>
          <cell r="AG86">
            <v>2200</v>
          </cell>
        </row>
        <row r="89">
          <cell r="I89">
            <v>1.1200000000000001</v>
          </cell>
          <cell r="AF89">
            <v>2.94</v>
          </cell>
          <cell r="AG89">
            <v>1600</v>
          </cell>
        </row>
      </sheetData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ture vendor lookup"/>
      <sheetName val="PO Wrksht"/>
      <sheetName val="vendor info"/>
      <sheetName val="tickets"/>
      <sheetName val="hangers"/>
      <sheetName val="comments"/>
      <sheetName val="other data"/>
      <sheetName val="summary of changes"/>
      <sheetName val="old instr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 refreshError="1"/>
      <sheetData sheetId="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>
        <row r="1">
          <cell r="AR1" t="str">
            <v xml:space="preserve">•PDQ-6 RFP – 6" shelf PDQ w/reinforced Front Panel </v>
          </cell>
        </row>
        <row r="2">
          <cell r="X2">
            <v>3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Data"/>
    </sheetNames>
    <sheetDataSet>
      <sheetData sheetId="0"/>
      <sheetData sheetId="1"/>
      <sheetData sheetId="2" refreshError="1"/>
      <sheetData sheetId="3"/>
      <sheetData sheetId="4" refreshError="1"/>
      <sheetData sheetId="5" refreshError="1"/>
      <sheetData sheetId="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mple PO worksheet"/>
      <sheetName val="Attribute Assignment"/>
      <sheetName val="Lists"/>
    </sheetNames>
    <sheetDataSet>
      <sheetData sheetId="0"/>
      <sheetData sheetId="1"/>
      <sheetData sheetId="2" refreshError="1">
        <row r="7">
          <cell r="E7" t="str">
            <v>Basic</v>
          </cell>
          <cell r="F7" t="str">
            <v>Yes</v>
          </cell>
          <cell r="H7" t="str">
            <v>a</v>
          </cell>
          <cell r="I7" t="str">
            <v>d</v>
          </cell>
          <cell r="J7" t="str">
            <v>g</v>
          </cell>
          <cell r="L7" t="str">
            <v>m</v>
          </cell>
        </row>
        <row r="8">
          <cell r="E8" t="str">
            <v>Fash/ Seas.Basic</v>
          </cell>
          <cell r="F8" t="str">
            <v>No</v>
          </cell>
          <cell r="H8" t="str">
            <v>b</v>
          </cell>
          <cell r="I8" t="str">
            <v>e</v>
          </cell>
          <cell r="J8" t="str">
            <v>h</v>
          </cell>
          <cell r="L8" t="str">
            <v>n</v>
          </cell>
        </row>
        <row r="9">
          <cell r="E9" t="str">
            <v>Fashion</v>
          </cell>
          <cell r="H9" t="str">
            <v>c</v>
          </cell>
          <cell r="I9" t="str">
            <v>f</v>
          </cell>
          <cell r="J9" t="str">
            <v>i</v>
          </cell>
          <cell r="L9" t="str">
            <v>o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>
        <row r="1">
          <cell r="AR1" t="str">
            <v xml:space="preserve">•PDQ-6 RFP – 6" shelf PDQ w/reinforced Front Panel </v>
          </cell>
        </row>
        <row r="2">
          <cell r="U2">
            <v>23</v>
          </cell>
          <cell r="X2">
            <v>3</v>
          </cell>
          <cell r="AR2" t="str">
            <v>•PDQ-6 RFP+C – 6" shelf PDQ w/reinforced Front Panel + Cover</v>
          </cell>
        </row>
        <row r="3">
          <cell r="AR3" t="str">
            <v xml:space="preserve">•PDQ-12 RFP – 12" shelf PDQ w/reinforced Front Panel </v>
          </cell>
        </row>
        <row r="4">
          <cell r="AR4" t="str">
            <v>•PDQ-12 RFP+C – 12" shelf PDQ w/reinforced Front Panel  + Cover</v>
          </cell>
        </row>
        <row r="5">
          <cell r="AR5" t="str">
            <v xml:space="preserve">•PDQ-24 RFP – 24" shelf PDQ w/reinforced Front Panel </v>
          </cell>
        </row>
        <row r="6">
          <cell r="AR6" t="str">
            <v>•PDQ-24 RFP+C – 24" shelf PDQ w/reinforced Front Panel + Cover</v>
          </cell>
        </row>
        <row r="7">
          <cell r="AR7" t="str">
            <v>•PDQ RFP – OTHER SIZE shelf PDQ w/reinforced Front Panel - Please specify size in "Notes for Job Ticket" column shel</v>
          </cell>
        </row>
        <row r="8">
          <cell r="AR8" t="str">
            <v>•PDQ RFP+C – OTHER SIZE shelf PDQ w/reinforced Front Panel + Cover - Please specify size in "Notes for Job Ticket" column shel</v>
          </cell>
        </row>
        <row r="9">
          <cell r="AR9" t="str">
            <v xml:space="preserve">•PDQ-6 RFSP – 6" shelf PDQ w/reinforced Front and Side Panel </v>
          </cell>
        </row>
        <row r="10">
          <cell r="AR10" t="str">
            <v>•PDQ-6 RFSP+C – 6" shelf PDQ w/reinforced Front and Side Panel + Cover</v>
          </cell>
        </row>
        <row r="11">
          <cell r="AR11" t="str">
            <v xml:space="preserve">•PDQ-12 RFSP – 12" shelf PDQ w/reinforced Front and Side Panel </v>
          </cell>
        </row>
        <row r="12">
          <cell r="AR12" t="str">
            <v xml:space="preserve">•PDQ-12 RFSP+C – 12" shelf PDQ w/reinforced Front and Side Panel + Cover </v>
          </cell>
        </row>
        <row r="13">
          <cell r="AR13" t="str">
            <v xml:space="preserve">•PDQ-24 RFSP – 24" shelf PDQ w/reinforced Front and Side Panel </v>
          </cell>
        </row>
        <row r="14">
          <cell r="AR14" t="str">
            <v>•PDQ-24 RFSP+C – 24" shelf PDQ w/reinforced Front and Side Panel + Cover</v>
          </cell>
        </row>
        <row r="15">
          <cell r="AR15" t="str">
            <v>•PDQ RFSP – OTHER SIZE shelf PDQ w/reinforced Front and Side Panel - Please specify size in "Notes for Job Ticket" column shel</v>
          </cell>
        </row>
        <row r="16">
          <cell r="AR16" t="str">
            <v>•PDQ RFSP+C – OTHER SIZE shelf PDQ w/reinforced Front and Side Panel + Cover - Please specify size in "Notes for Job Ticket" column shel</v>
          </cell>
        </row>
        <row r="17">
          <cell r="AR17" t="str">
            <v xml:space="preserve">•PDQ-6 RHWFP – 6" shelf PDQ w/reinforced High Wall Front Panel </v>
          </cell>
        </row>
        <row r="18">
          <cell r="AR18" t="str">
            <v>•PDQ-6 RHWFP+C – 6" shelf PDQ w/reinforced High Wall Front Panel  + Cover</v>
          </cell>
        </row>
        <row r="19">
          <cell r="AR19" t="str">
            <v xml:space="preserve">•PDQ-12 RHWFP – 12" shelf PDQ w/reinforced High Wall Front Panel </v>
          </cell>
        </row>
        <row r="20">
          <cell r="AR20" t="str">
            <v>•PDQ-12 RHWFP+C – 12" shelf PDQ w/reinforced High Wall Front Panel  + Cover</v>
          </cell>
        </row>
        <row r="21">
          <cell r="AR21" t="str">
            <v>•PDQ-24 RHWFP – 24" shelf PDQ w/reinforced High Wall Front Panel</v>
          </cell>
        </row>
        <row r="22">
          <cell r="AR22" t="str">
            <v>•PDQ-24 RHWFP+C – 24" shelf PDQ w/reinforced High Wall Front Panel + Cover</v>
          </cell>
        </row>
        <row r="23">
          <cell r="AR23" t="str">
            <v>•PDQ RHWFP – OTHER SIZE shelf PDQ w/reinforced High Wall Front Panel - Please specify size in "Notes for Job Ticket" column shel</v>
          </cell>
        </row>
        <row r="24">
          <cell r="AR24" t="str">
            <v xml:space="preserve">•PDQ RHWFP+C – OTHER SIZE PDQ w/reinforced High Wall Front Panel  + Cover - Please specify size in "Notes for Job Ticket" column shelf </v>
          </cell>
        </row>
        <row r="26">
          <cell r="AR26" t="str">
            <v>yes</v>
          </cell>
        </row>
        <row r="27">
          <cell r="AR27" t="str">
            <v>no</v>
          </cell>
        </row>
        <row r="102">
          <cell r="L102" t="str">
            <v>•ABL–Acetate Box with Label</v>
          </cell>
          <cell r="N102" t="str">
            <v>AUTOMATICS</v>
          </cell>
        </row>
        <row r="103">
          <cell r="L103" t="str">
            <v>•ABNI–Acetate Box No Insert</v>
          </cell>
          <cell r="N103" t="str">
            <v>BBQ GRATES</v>
          </cell>
        </row>
        <row r="104">
          <cell r="L104" t="str">
            <v>•ACCB–Acetate Cover Color Box</v>
          </cell>
          <cell r="N104" t="str">
            <v>BEQUEST</v>
          </cell>
        </row>
        <row r="105">
          <cell r="L105" t="str">
            <v>•BB–Brown Box Line Art</v>
          </cell>
          <cell r="N105" t="str">
            <v>BIG LOTS PRIVATE LABEL</v>
          </cell>
        </row>
        <row r="106">
          <cell r="L106" t="str">
            <v>•BBCL–Brown Box with Color Label</v>
          </cell>
          <cell r="N106" t="str">
            <v>BRIDGEPORT JUVENILE</v>
          </cell>
        </row>
        <row r="107">
          <cell r="L107" t="str">
            <v>•BC–Blister or Backer Card</v>
          </cell>
          <cell r="N107" t="str">
            <v>BRIDGEPORT OFFICE</v>
          </cell>
        </row>
        <row r="108">
          <cell r="L108" t="str">
            <v>•BWL–Black and White Label</v>
          </cell>
          <cell r="N108" t="str">
            <v>CAMPLIFE</v>
          </cell>
        </row>
        <row r="109">
          <cell r="L109" t="str">
            <v>•BBL–Brown Box line art</v>
          </cell>
          <cell r="N109" t="str">
            <v>CLASSIC QUARTERS</v>
          </cell>
        </row>
        <row r="110">
          <cell r="L110" t="str">
            <v>•BWCL–Bulk with Color Label</v>
          </cell>
          <cell r="N110" t="str">
            <v>CLASSIC QUARTERS - CLOCKS &amp; FRAMES</v>
          </cell>
        </row>
        <row r="111">
          <cell r="L111" t="str">
            <v>•CB–Color Box</v>
          </cell>
          <cell r="N111" t="str">
            <v>CLIMATE KEEPER FANS</v>
          </cell>
        </row>
        <row r="112">
          <cell r="L112" t="str">
            <v>•CBW–Color Box with Window</v>
          </cell>
          <cell r="N112" t="str">
            <v>CLIMATE KEEPER HEATERS</v>
          </cell>
        </row>
        <row r="113">
          <cell r="L113" t="str">
            <v>•CLR–Color Label with Retail</v>
          </cell>
          <cell r="N113" t="str">
            <v>COMFEES</v>
          </cell>
        </row>
        <row r="114">
          <cell r="L114" t="str">
            <v>•CS–Clam Shell</v>
          </cell>
          <cell r="N114" t="str">
            <v>COUNTER COOK</v>
          </cell>
        </row>
        <row r="115">
          <cell r="L115" t="str">
            <v>•DBC–Double Blister Card</v>
          </cell>
          <cell r="N115" t="str">
            <v>DAKIN</v>
          </cell>
        </row>
        <row r="116">
          <cell r="L116" t="str">
            <v>•DCC–Die Cut Card</v>
          </cell>
          <cell r="N116" t="str">
            <v>DAKIN INFANT</v>
          </cell>
        </row>
        <row r="117">
          <cell r="L117" t="str">
            <v>•HC–Header Card</v>
          </cell>
          <cell r="N117" t="str">
            <v>DAKIN COMFORTS</v>
          </cell>
        </row>
        <row r="118">
          <cell r="L118" t="str">
            <v>•HT–Hang Tag</v>
          </cell>
          <cell r="N118" t="str">
            <v>DAKIN NATURALS</v>
          </cell>
        </row>
        <row r="119">
          <cell r="L119" t="str">
            <v>•I–Insert</v>
          </cell>
          <cell r="N119" t="str">
            <v>DAKIN PREMIER</v>
          </cell>
        </row>
        <row r="120">
          <cell r="L120" t="str">
            <v>•PARTSP-Partitioned Side Panel</v>
          </cell>
          <cell r="N120" t="str">
            <v>E SOURCE - MAGENTA</v>
          </cell>
        </row>
        <row r="121">
          <cell r="L121" t="str">
            <v>•PBH–Polybag with Header</v>
          </cell>
          <cell r="N121" t="str">
            <v>E SOURCE - BLUE</v>
          </cell>
        </row>
        <row r="122">
          <cell r="L122" t="str">
            <v>•PBI–Polybag with Insert</v>
          </cell>
          <cell r="N122" t="str">
            <v>FRESH FINDS</v>
          </cell>
        </row>
        <row r="123">
          <cell r="L123" t="str">
            <v>•PSH–Printed Sleeve with Header</v>
          </cell>
          <cell r="N123" t="str">
            <v>FRESH LIVING</v>
          </cell>
        </row>
        <row r="124">
          <cell r="L124" t="str">
            <v>•PSP-Pegged Side Panel</v>
          </cell>
          <cell r="N124" t="str">
            <v>GAME DAY GEAR</v>
          </cell>
        </row>
        <row r="125">
          <cell r="L125" t="str">
            <v>•SC–Slide Card</v>
          </cell>
          <cell r="N125" t="str">
            <v>GREAT GATHERINGS</v>
          </cell>
        </row>
        <row r="126">
          <cell r="L126" t="str">
            <v>•SWL–Shrink Wrap with Label</v>
          </cell>
          <cell r="N126" t="str">
            <v>GREAT GATHERINGS COOKWARE &amp; BAKEWARE</v>
          </cell>
        </row>
        <row r="127">
          <cell r="L127" t="str">
            <v>•SWPT–Shrink Wrap with Printed Tray</v>
          </cell>
          <cell r="N127" t="str">
            <v>GREAT GATHERINGS DINNERWARE</v>
          </cell>
        </row>
        <row r="128">
          <cell r="L128" t="str">
            <v>•TOC–Tie-On Card</v>
          </cell>
          <cell r="N128" t="str">
            <v>GREAT GATHERINGS SUMMERTIME</v>
          </cell>
        </row>
        <row r="129">
          <cell r="L129" t="str">
            <v>•WACC–Wraparound Color Card</v>
          </cell>
          <cell r="N129" t="str">
            <v>IT'S A KEEPER</v>
          </cell>
        </row>
        <row r="130">
          <cell r="L130" t="str">
            <v>•WACL–Wraparound Color Label</v>
          </cell>
          <cell r="N130" t="str">
            <v>LIVING COLORS</v>
          </cell>
        </row>
        <row r="131">
          <cell r="L131" t="str">
            <v>•WBCL–White Box with Color Label</v>
          </cell>
          <cell r="N131" t="str">
            <v>ONCE UPON A TIME</v>
          </cell>
        </row>
        <row r="132">
          <cell r="N132" t="str">
            <v>PEERLESS PET</v>
          </cell>
        </row>
        <row r="133">
          <cell r="N133" t="str">
            <v>PEERLESS PET HOLIDAY</v>
          </cell>
        </row>
        <row r="134">
          <cell r="N134" t="str">
            <v>READY SET ROOM</v>
          </cell>
        </row>
        <row r="135">
          <cell r="N135" t="str">
            <v>READY SET ROOM JUVENILE BOY</v>
          </cell>
        </row>
        <row r="136">
          <cell r="N136" t="str">
            <v>READY SET ROOM JUVENILE GIRL</v>
          </cell>
        </row>
        <row r="137">
          <cell r="N137" t="str">
            <v>RIVAL</v>
          </cell>
        </row>
        <row r="138">
          <cell r="N138" t="str">
            <v>SHOP BASICS</v>
          </cell>
        </row>
        <row r="139">
          <cell r="N139" t="str">
            <v>SOUNDBODY</v>
          </cell>
        </row>
        <row r="140">
          <cell r="N140" t="str">
            <v>STYLE ELEMENTS</v>
          </cell>
        </row>
        <row r="141">
          <cell r="N141" t="str">
            <v>VILLAGE GREEN</v>
          </cell>
        </row>
        <row r="142">
          <cell r="N142" t="str">
            <v>WESTMINSTER CLASSICS</v>
          </cell>
        </row>
        <row r="143">
          <cell r="N143" t="str">
            <v>WESTMINSTER CLASSICS PREMIER</v>
          </cell>
        </row>
        <row r="144">
          <cell r="N144" t="str">
            <v>WILSON &amp; FISHER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LIST"/>
      <sheetName val="Mapping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  <sheetName val="a"/>
      <sheetName val="COO"/>
    </sheetNames>
    <sheetDataSet>
      <sheetData sheetId="0" refreshError="1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rt Quote Sheet"/>
      <sheetName val="Sheet2"/>
      <sheetName val="Sheet3"/>
    </sheetNames>
    <sheetDataSet>
      <sheetData sheetId="0"/>
      <sheetData sheetId="1"/>
      <sheetData sheetId="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B10"/>
  <sheetViews>
    <sheetView tabSelected="1" topLeftCell="G1" zoomScale="85" zoomScaleNormal="85" workbookViewId="0">
      <selection activeCell="I17" sqref="I17"/>
    </sheetView>
  </sheetViews>
  <sheetFormatPr defaultColWidth="9.28515625" defaultRowHeight="15" x14ac:dyDescent="0.25"/>
  <cols>
    <col min="1" max="1" width="10.28515625" style="1" customWidth="1"/>
    <col min="2" max="2" width="7.28515625" style="2" customWidth="1"/>
    <col min="3" max="4" width="8.42578125" style="2" customWidth="1"/>
    <col min="5" max="5" width="19" style="2" customWidth="1"/>
    <col min="6" max="6" width="25.7109375" style="2" customWidth="1"/>
    <col min="7" max="7" width="15.5703125" style="2" customWidth="1"/>
    <col min="8" max="8" width="19.42578125" style="2" bestFit="1" customWidth="1"/>
    <col min="9" max="9" width="37.140625" style="2" bestFit="1" customWidth="1"/>
    <col min="10" max="10" width="38.28515625" style="2" bestFit="1" customWidth="1"/>
    <col min="11" max="11" width="77.85546875" style="2" customWidth="1"/>
    <col min="12" max="12" width="20.28515625" style="2" customWidth="1"/>
    <col min="13" max="13" width="36.42578125" style="2" customWidth="1"/>
    <col min="14" max="14" width="19" style="2" bestFit="1" customWidth="1"/>
    <col min="15" max="15" width="6.28515625" style="2" customWidth="1"/>
    <col min="16" max="16" width="11" style="2" bestFit="1" customWidth="1"/>
    <col min="17" max="17" width="14.42578125" style="2" customWidth="1"/>
    <col min="18" max="19" width="8.7109375" style="2" customWidth="1"/>
    <col min="20" max="20" width="8.7109375" style="3" customWidth="1"/>
    <col min="21" max="21" width="8.5703125" style="3" customWidth="1"/>
    <col min="22" max="22" width="9.28515625" style="2" customWidth="1"/>
    <col min="23" max="23" width="8.28515625" style="57" customWidth="1"/>
    <col min="24" max="24" width="8.7109375" style="57" customWidth="1"/>
    <col min="25" max="25" width="7.28515625" style="57" customWidth="1"/>
    <col min="26" max="26" width="9" style="58" customWidth="1"/>
    <col min="27" max="27" width="6.28515625" style="59" customWidth="1"/>
    <col min="28" max="28" width="10" style="60" customWidth="1"/>
    <col min="29" max="29" width="10" style="58" customWidth="1"/>
    <col min="30" max="30" width="9.7109375" style="59" customWidth="1"/>
    <col min="31" max="31" width="7.7109375" style="2" customWidth="1"/>
    <col min="32" max="32" width="8.85546875" style="3" customWidth="1"/>
    <col min="33" max="33" width="15" style="2" customWidth="1"/>
    <col min="34" max="34" width="8.42578125" style="4" customWidth="1"/>
    <col min="35" max="35" width="9" style="3" customWidth="1"/>
    <col min="36" max="36" width="8.28515625" style="3" customWidth="1"/>
    <col min="37" max="37" width="7.85546875" style="4" customWidth="1"/>
    <col min="38" max="38" width="8.28515625" style="3" customWidth="1"/>
    <col min="39" max="39" width="11.7109375" style="4" customWidth="1"/>
    <col min="40" max="40" width="10.85546875" style="3" customWidth="1"/>
    <col min="41" max="41" width="8.140625" style="4" customWidth="1"/>
    <col min="42" max="42" width="9.28515625" style="3" customWidth="1"/>
    <col min="43" max="43" width="8.140625" style="4" customWidth="1"/>
    <col min="44" max="45" width="9.28515625" style="3" customWidth="1"/>
    <col min="46" max="46" width="8.140625" style="4" customWidth="1"/>
    <col min="47" max="47" width="9.28515625" style="3" customWidth="1"/>
    <col min="48" max="48" width="7.7109375" style="3" customWidth="1"/>
    <col min="49" max="49" width="9.7109375" style="3" customWidth="1"/>
    <col min="50" max="50" width="10.7109375" style="3" customWidth="1"/>
    <col min="51" max="51" width="12.28515625" style="3" customWidth="1"/>
    <col min="52" max="52" width="9.28515625" style="2"/>
    <col min="53" max="53" width="11.5703125" style="3" customWidth="1"/>
    <col min="54" max="54" width="15" style="3" customWidth="1"/>
    <col min="55" max="16384" width="9.28515625" style="2"/>
  </cols>
  <sheetData>
    <row r="1" spans="1:54" ht="67.900000000000006" customHeight="1" x14ac:dyDescent="0.25">
      <c r="A1" s="7" t="s">
        <v>0</v>
      </c>
      <c r="B1" s="7" t="s">
        <v>1</v>
      </c>
      <c r="C1" s="8" t="s">
        <v>2</v>
      </c>
      <c r="D1" s="8" t="s">
        <v>3</v>
      </c>
      <c r="E1" s="9" t="s">
        <v>4</v>
      </c>
      <c r="F1" s="9" t="s">
        <v>5</v>
      </c>
      <c r="G1" s="10" t="s">
        <v>6</v>
      </c>
      <c r="H1" s="8" t="s">
        <v>7</v>
      </c>
      <c r="I1" s="11" t="s">
        <v>8</v>
      </c>
      <c r="J1" s="11" t="s">
        <v>9</v>
      </c>
      <c r="K1" s="11" t="s">
        <v>10</v>
      </c>
      <c r="L1" s="11" t="s">
        <v>11</v>
      </c>
      <c r="M1" s="11" t="s">
        <v>12</v>
      </c>
      <c r="N1" s="11" t="s">
        <v>13</v>
      </c>
      <c r="O1" s="8" t="s">
        <v>14</v>
      </c>
      <c r="P1" s="8" t="s">
        <v>15</v>
      </c>
      <c r="Q1" s="8" t="s">
        <v>16</v>
      </c>
      <c r="R1" s="8" t="s">
        <v>17</v>
      </c>
      <c r="S1" s="11" t="s">
        <v>18</v>
      </c>
      <c r="T1" s="12" t="s">
        <v>19</v>
      </c>
      <c r="U1" s="13" t="s">
        <v>20</v>
      </c>
      <c r="V1" s="14" t="s">
        <v>21</v>
      </c>
      <c r="W1" s="15" t="s">
        <v>22</v>
      </c>
      <c r="X1" s="15" t="s">
        <v>23</v>
      </c>
      <c r="Y1" s="15" t="s">
        <v>24</v>
      </c>
      <c r="Z1" s="16" t="s">
        <v>25</v>
      </c>
      <c r="AA1" s="17" t="s">
        <v>26</v>
      </c>
      <c r="AB1" s="18" t="s">
        <v>27</v>
      </c>
      <c r="AC1" s="19" t="s">
        <v>28</v>
      </c>
      <c r="AD1" s="20" t="s">
        <v>29</v>
      </c>
      <c r="AE1" s="7" t="s">
        <v>30</v>
      </c>
      <c r="AF1" s="21" t="s">
        <v>31</v>
      </c>
      <c r="AG1" s="7" t="s">
        <v>32</v>
      </c>
      <c r="AH1" s="22" t="s">
        <v>33</v>
      </c>
      <c r="AI1" s="23" t="s">
        <v>34</v>
      </c>
      <c r="AJ1" s="21" t="s">
        <v>35</v>
      </c>
      <c r="AK1" s="22" t="s">
        <v>36</v>
      </c>
      <c r="AL1" s="21" t="s">
        <v>37</v>
      </c>
      <c r="AM1" s="22" t="s">
        <v>38</v>
      </c>
      <c r="AN1" s="21" t="s">
        <v>39</v>
      </c>
      <c r="AO1" s="22" t="s">
        <v>40</v>
      </c>
      <c r="AP1" s="21" t="s">
        <v>41</v>
      </c>
      <c r="AQ1" s="22" t="s">
        <v>42</v>
      </c>
      <c r="AR1" s="21" t="s">
        <v>43</v>
      </c>
      <c r="AS1" s="24" t="s">
        <v>44</v>
      </c>
      <c r="AT1" s="22" t="s">
        <v>45</v>
      </c>
      <c r="AU1" s="21" t="s">
        <v>46</v>
      </c>
      <c r="AV1" s="21" t="s">
        <v>47</v>
      </c>
      <c r="AW1" s="25" t="s">
        <v>48</v>
      </c>
      <c r="AX1" s="26" t="s">
        <v>49</v>
      </c>
      <c r="AY1" s="27" t="s">
        <v>50</v>
      </c>
      <c r="AZ1" s="7" t="s">
        <v>51</v>
      </c>
      <c r="BA1" s="21" t="s">
        <v>52</v>
      </c>
      <c r="BB1" s="21" t="s">
        <v>53</v>
      </c>
    </row>
    <row r="2" spans="1:54" s="51" customFormat="1" x14ac:dyDescent="0.25">
      <c r="A2" s="28">
        <v>1</v>
      </c>
      <c r="B2" s="29"/>
      <c r="C2" s="29"/>
      <c r="D2" s="29"/>
      <c r="E2" s="29" t="s">
        <v>54</v>
      </c>
      <c r="F2" s="29" t="s">
        <v>55</v>
      </c>
      <c r="G2" s="29" t="s">
        <v>56</v>
      </c>
      <c r="H2" s="30" t="s">
        <v>57</v>
      </c>
      <c r="I2" s="29" t="s">
        <v>58</v>
      </c>
      <c r="J2" s="29" t="s">
        <v>96</v>
      </c>
      <c r="K2" s="31" t="s">
        <v>60</v>
      </c>
      <c r="L2" s="32" t="s">
        <v>61</v>
      </c>
      <c r="M2" s="33" t="s">
        <v>62</v>
      </c>
      <c r="N2" s="34" t="s">
        <v>63</v>
      </c>
      <c r="O2" s="29"/>
      <c r="P2" s="35" t="s">
        <v>64</v>
      </c>
      <c r="Q2" s="36"/>
      <c r="R2" s="29"/>
      <c r="S2" s="29" t="s">
        <v>65</v>
      </c>
      <c r="T2" s="37">
        <v>4.8499999999999996</v>
      </c>
      <c r="U2" s="38">
        <f>'[16]Internal Comimitment'!I26</f>
        <v>5</v>
      </c>
      <c r="V2" s="29" t="s">
        <v>66</v>
      </c>
      <c r="W2" s="39">
        <v>28.5</v>
      </c>
      <c r="X2" s="39">
        <v>28</v>
      </c>
      <c r="Y2" s="39">
        <v>31</v>
      </c>
      <c r="Z2" s="33">
        <v>4.3600000000000003</v>
      </c>
      <c r="AA2" s="40">
        <v>4</v>
      </c>
      <c r="AB2" s="41">
        <f>IF(W2="","",W2*X2*Y2/1000000)</f>
        <v>2.4738E-2</v>
      </c>
      <c r="AC2" s="42">
        <v>56</v>
      </c>
      <c r="AD2" s="43">
        <f>IF(AA2="","",AC2/AB2*AA2)</f>
        <v>9054.8953027730622</v>
      </c>
      <c r="AE2" s="44">
        <v>3500</v>
      </c>
      <c r="AF2" s="45">
        <f>IF(ISERROR(AE2/AD2),"",AE2/AD2)</f>
        <v>0.38653124999999999</v>
      </c>
      <c r="AG2" s="29" t="s">
        <v>67</v>
      </c>
      <c r="AH2" s="46">
        <v>0.314</v>
      </c>
      <c r="AI2" s="45">
        <f>IF(ISERROR(U2*AH2),"",U2*AH2)</f>
        <v>1.57</v>
      </c>
      <c r="AJ2" s="45">
        <f>IF(ISERROR(U2+AF2+AI2),"",U2+AF2+AI2)</f>
        <v>6.9565312500000003</v>
      </c>
      <c r="AK2" s="47">
        <v>0</v>
      </c>
      <c r="AL2" s="45">
        <f t="shared" ref="AL2:AL10" si="0">IF(ISERROR(AY2*AK2),"",AY2*AK2)</f>
        <v>0</v>
      </c>
      <c r="AM2" s="47">
        <v>0</v>
      </c>
      <c r="AN2" s="45">
        <f t="shared" ref="AN2:AN10" si="1">IF(ISERROR(AY2*AM2),"",AY2*AM2)</f>
        <v>0</v>
      </c>
      <c r="AO2" s="47">
        <v>5.5E-2</v>
      </c>
      <c r="AP2" s="45">
        <f>IF(ISERROR(AY2*AO2),"",AY2*AO2)</f>
        <v>0.5665</v>
      </c>
      <c r="AQ2" s="47">
        <v>0</v>
      </c>
      <c r="AR2" s="45">
        <f>IF(ISERROR(U2*AQ2),"",U2*AQ2)</f>
        <v>0</v>
      </c>
      <c r="AS2" s="48">
        <v>0</v>
      </c>
      <c r="AT2" s="47">
        <v>0</v>
      </c>
      <c r="AU2" s="45">
        <f>IF(ISERROR(AY2*AT2),"",AY2*AT2)</f>
        <v>0</v>
      </c>
      <c r="AV2" s="45">
        <f>IF(ISERROR(AL2+AN2+AP2+AR2+AU2),"",AL2+AN2+AP2+AR2+AU2)</f>
        <v>0.5665</v>
      </c>
      <c r="AW2" s="49">
        <f t="shared" ref="AW2:AW10" si="2">IF(ISERROR(AJ2+AV2),"",AJ2+AV2)</f>
        <v>7.5230312500000007</v>
      </c>
      <c r="AX2" s="50">
        <f t="shared" ref="AX2:AX10" si="3">IF(ISERROR((AY2-AW2)/AY2),"",(AY2-AW2)/AY2)</f>
        <v>0.26960861650485435</v>
      </c>
      <c r="AY2" s="48">
        <f>'[16]Internal Comimitment'!AF26</f>
        <v>10.3</v>
      </c>
      <c r="AZ2" s="40">
        <v>1080</v>
      </c>
      <c r="BA2" s="45">
        <f>IF(ISERROR(AW2*AZ2),"",AW2*AZ2)</f>
        <v>8124.8737500000007</v>
      </c>
      <c r="BB2" s="45">
        <f>IF(ISERROR(AY2*AZ2),"",AY2*AZ2)</f>
        <v>11124</v>
      </c>
    </row>
    <row r="3" spans="1:54" s="51" customFormat="1" ht="30" x14ac:dyDescent="0.25">
      <c r="A3" s="28">
        <v>2</v>
      </c>
      <c r="B3" s="29"/>
      <c r="C3" s="29"/>
      <c r="D3" s="29"/>
      <c r="E3" s="29" t="s">
        <v>54</v>
      </c>
      <c r="F3" s="29" t="s">
        <v>55</v>
      </c>
      <c r="G3" s="29" t="s">
        <v>56</v>
      </c>
      <c r="H3" s="30" t="s">
        <v>68</v>
      </c>
      <c r="I3" s="29" t="s">
        <v>69</v>
      </c>
      <c r="J3" s="29" t="s">
        <v>97</v>
      </c>
      <c r="K3" s="31" t="s">
        <v>70</v>
      </c>
      <c r="L3" s="32" t="s">
        <v>61</v>
      </c>
      <c r="M3" s="33" t="s">
        <v>71</v>
      </c>
      <c r="N3" s="34" t="s">
        <v>72</v>
      </c>
      <c r="O3" s="29"/>
      <c r="P3" s="35" t="s">
        <v>73</v>
      </c>
      <c r="Q3" s="36"/>
      <c r="R3" s="29"/>
      <c r="S3" s="29" t="s">
        <v>65</v>
      </c>
      <c r="T3" s="37">
        <v>3.61</v>
      </c>
      <c r="U3" s="38">
        <f>'[16]Internal Comimitment'!I32</f>
        <v>3.72</v>
      </c>
      <c r="V3" s="29" t="s">
        <v>66</v>
      </c>
      <c r="W3" s="39">
        <v>28.5</v>
      </c>
      <c r="X3" s="39">
        <v>28</v>
      </c>
      <c r="Y3" s="39">
        <v>36</v>
      </c>
      <c r="Z3" s="33">
        <v>6.17</v>
      </c>
      <c r="AA3" s="40">
        <v>4</v>
      </c>
      <c r="AB3" s="41">
        <f t="shared" ref="AB3:AB10" si="4">IF(W3="","",W3*X3*Y3/1000000)</f>
        <v>2.8728E-2</v>
      </c>
      <c r="AC3" s="42">
        <v>56</v>
      </c>
      <c r="AD3" s="43">
        <f t="shared" ref="AD3:AD10" si="5">IF(AA3="","",AC3/AB3*AA3)</f>
        <v>7797.2709551656917</v>
      </c>
      <c r="AE3" s="44">
        <v>3500</v>
      </c>
      <c r="AF3" s="45">
        <f t="shared" ref="AF3:AF10" si="6">IF(ISERROR(AE3/AD3),"",AE3/AD3)</f>
        <v>0.44887500000000002</v>
      </c>
      <c r="AG3" s="29" t="s">
        <v>67</v>
      </c>
      <c r="AH3" s="46">
        <v>0.314</v>
      </c>
      <c r="AI3" s="45">
        <f t="shared" ref="AI3:AI10" si="7">IF(ISERROR(U3*AH3),"",U3*AH3)</f>
        <v>1.16808</v>
      </c>
      <c r="AJ3" s="45">
        <f t="shared" ref="AJ3:AJ10" si="8">IF(ISERROR(U3+AF3+AI3),"",U3+AF3+AI3)</f>
        <v>5.3369549999999997</v>
      </c>
      <c r="AK3" s="47">
        <v>0</v>
      </c>
      <c r="AL3" s="45">
        <f t="shared" si="0"/>
        <v>0</v>
      </c>
      <c r="AM3" s="47">
        <v>0</v>
      </c>
      <c r="AN3" s="45">
        <f t="shared" si="1"/>
        <v>0</v>
      </c>
      <c r="AO3" s="47">
        <v>5.5E-2</v>
      </c>
      <c r="AP3" s="45">
        <f t="shared" ref="AP3:AP10" si="9">IF(ISERROR(AY3*AO3),"",AY3*AO3)</f>
        <v>0.43725000000000003</v>
      </c>
      <c r="AQ3" s="47">
        <v>0</v>
      </c>
      <c r="AR3" s="45">
        <f t="shared" ref="AR3:AR10" si="10">IF(ISERROR(U3*AQ3),"",U3*AQ3)</f>
        <v>0</v>
      </c>
      <c r="AS3" s="48">
        <v>0</v>
      </c>
      <c r="AT3" s="47">
        <v>0</v>
      </c>
      <c r="AU3" s="45">
        <f t="shared" ref="AU3:AU10" si="11">IF(ISERROR(AY3*AT3),"",AY3*AT3)</f>
        <v>0</v>
      </c>
      <c r="AV3" s="45">
        <f t="shared" ref="AV3:AV10" si="12">IF(ISERROR(AL3+AN3+AP3+AR3+AU3),"",AL3+AN3+AP3+AR3+AU3)</f>
        <v>0.43725000000000003</v>
      </c>
      <c r="AW3" s="49">
        <f t="shared" si="2"/>
        <v>5.7742049999999994</v>
      </c>
      <c r="AX3" s="50">
        <f t="shared" si="3"/>
        <v>0.27368490566037745</v>
      </c>
      <c r="AY3" s="48">
        <f>'[16]Internal Comimitment'!AF32</f>
        <v>7.95</v>
      </c>
      <c r="AZ3" s="40">
        <f>'[16]Internal Comimitment'!AG32</f>
        <v>1572</v>
      </c>
      <c r="BA3" s="45">
        <f t="shared" ref="BA3:BA10" si="13">IF(ISERROR(AW3*AZ3),"",AW3*AZ3)</f>
        <v>9077.0502599999982</v>
      </c>
      <c r="BB3" s="45">
        <f t="shared" ref="BB3:BB10" si="14">IF(ISERROR(AY3*AZ3),"",AY3*AZ3)</f>
        <v>12497.4</v>
      </c>
    </row>
    <row r="4" spans="1:54" s="51" customFormat="1" ht="30" x14ac:dyDescent="0.25">
      <c r="A4" s="28">
        <v>3</v>
      </c>
      <c r="B4" s="29"/>
      <c r="C4" s="29"/>
      <c r="D4" s="29"/>
      <c r="E4" s="29" t="s">
        <v>54</v>
      </c>
      <c r="F4" s="29" t="s">
        <v>55</v>
      </c>
      <c r="G4" s="29" t="s">
        <v>56</v>
      </c>
      <c r="H4" s="30" t="s">
        <v>68</v>
      </c>
      <c r="I4" s="29" t="s">
        <v>69</v>
      </c>
      <c r="J4" s="29" t="s">
        <v>98</v>
      </c>
      <c r="K4" s="31" t="s">
        <v>70</v>
      </c>
      <c r="L4" s="32" t="s">
        <v>74</v>
      </c>
      <c r="M4" s="33" t="s">
        <v>75</v>
      </c>
      <c r="N4" s="34" t="s">
        <v>72</v>
      </c>
      <c r="O4" s="29"/>
      <c r="P4" s="35" t="s">
        <v>76</v>
      </c>
      <c r="Q4" s="36"/>
      <c r="R4" s="29"/>
      <c r="S4" s="29" t="s">
        <v>65</v>
      </c>
      <c r="T4" s="37">
        <v>4.4400000000000004</v>
      </c>
      <c r="U4" s="38">
        <f>'[16]Internal Comimitment'!I33</f>
        <v>4.58</v>
      </c>
      <c r="V4" s="29" t="s">
        <v>66</v>
      </c>
      <c r="W4" s="39">
        <v>28.5</v>
      </c>
      <c r="X4" s="39">
        <v>28</v>
      </c>
      <c r="Y4" s="39">
        <v>40</v>
      </c>
      <c r="Z4" s="33">
        <v>7.04</v>
      </c>
      <c r="AA4" s="40">
        <v>4</v>
      </c>
      <c r="AB4" s="41">
        <f t="shared" si="4"/>
        <v>3.1919999999999997E-2</v>
      </c>
      <c r="AC4" s="42">
        <v>56</v>
      </c>
      <c r="AD4" s="43">
        <f t="shared" si="5"/>
        <v>7017.5438596491231</v>
      </c>
      <c r="AE4" s="44">
        <v>3500</v>
      </c>
      <c r="AF4" s="45">
        <f t="shared" si="6"/>
        <v>0.49874999999999997</v>
      </c>
      <c r="AG4" s="29" t="s">
        <v>67</v>
      </c>
      <c r="AH4" s="46">
        <v>0.314</v>
      </c>
      <c r="AI4" s="45">
        <f t="shared" si="7"/>
        <v>1.4381200000000001</v>
      </c>
      <c r="AJ4" s="45">
        <f t="shared" si="8"/>
        <v>6.5168700000000008</v>
      </c>
      <c r="AK4" s="47">
        <v>0</v>
      </c>
      <c r="AL4" s="45">
        <f t="shared" si="0"/>
        <v>0</v>
      </c>
      <c r="AM4" s="47">
        <v>0</v>
      </c>
      <c r="AN4" s="45">
        <f t="shared" si="1"/>
        <v>0</v>
      </c>
      <c r="AO4" s="47">
        <v>5.5E-2</v>
      </c>
      <c r="AP4" s="45">
        <f t="shared" si="9"/>
        <v>0.53349999999999997</v>
      </c>
      <c r="AQ4" s="47">
        <v>0</v>
      </c>
      <c r="AR4" s="45">
        <f t="shared" si="10"/>
        <v>0</v>
      </c>
      <c r="AS4" s="48">
        <v>0</v>
      </c>
      <c r="AT4" s="47">
        <v>0</v>
      </c>
      <c r="AU4" s="45">
        <f t="shared" si="11"/>
        <v>0</v>
      </c>
      <c r="AV4" s="45">
        <f t="shared" si="12"/>
        <v>0.53349999999999997</v>
      </c>
      <c r="AW4" s="49">
        <f t="shared" si="2"/>
        <v>7.0503700000000009</v>
      </c>
      <c r="AX4" s="50">
        <f t="shared" si="3"/>
        <v>0.27315773195876275</v>
      </c>
      <c r="AY4" s="48">
        <f>'[16]Internal Comimitment'!AF33</f>
        <v>9.6999999999999993</v>
      </c>
      <c r="AZ4" s="5">
        <f>'[16]Internal Comimitment'!AG33</f>
        <v>1160</v>
      </c>
      <c r="BA4" s="45">
        <f t="shared" si="13"/>
        <v>8178.4292000000014</v>
      </c>
      <c r="BB4" s="45">
        <f t="shared" si="14"/>
        <v>11252</v>
      </c>
    </row>
    <row r="5" spans="1:54" s="51" customFormat="1" ht="30" x14ac:dyDescent="0.25">
      <c r="A5" s="28">
        <v>4</v>
      </c>
      <c r="B5" s="29"/>
      <c r="C5" s="29"/>
      <c r="D5" s="29"/>
      <c r="E5" s="29" t="s">
        <v>54</v>
      </c>
      <c r="F5" s="29" t="s">
        <v>55</v>
      </c>
      <c r="G5" s="29" t="s">
        <v>56</v>
      </c>
      <c r="H5" s="30" t="s">
        <v>68</v>
      </c>
      <c r="I5" s="29" t="s">
        <v>59</v>
      </c>
      <c r="J5" s="29" t="s">
        <v>98</v>
      </c>
      <c r="K5" s="31" t="s">
        <v>70</v>
      </c>
      <c r="L5" s="32" t="s">
        <v>61</v>
      </c>
      <c r="M5" s="33" t="s">
        <v>62</v>
      </c>
      <c r="N5" s="34" t="s">
        <v>72</v>
      </c>
      <c r="O5" s="29"/>
      <c r="P5" s="35" t="s">
        <v>77</v>
      </c>
      <c r="Q5" s="36"/>
      <c r="R5" s="29"/>
      <c r="S5" s="29" t="s">
        <v>65</v>
      </c>
      <c r="T5" s="37">
        <v>4.9400000000000004</v>
      </c>
      <c r="U5" s="38">
        <f>'[16]Internal Comimitment'!I34</f>
        <v>5.09</v>
      </c>
      <c r="V5" s="29" t="s">
        <v>66</v>
      </c>
      <c r="W5" s="39">
        <v>28.5</v>
      </c>
      <c r="X5" s="39">
        <v>28</v>
      </c>
      <c r="Y5" s="39">
        <v>40</v>
      </c>
      <c r="Z5" s="33">
        <v>7.04</v>
      </c>
      <c r="AA5" s="40">
        <v>4</v>
      </c>
      <c r="AB5" s="41">
        <f t="shared" si="4"/>
        <v>3.1919999999999997E-2</v>
      </c>
      <c r="AC5" s="42">
        <v>56</v>
      </c>
      <c r="AD5" s="43">
        <f t="shared" si="5"/>
        <v>7017.5438596491231</v>
      </c>
      <c r="AE5" s="44">
        <v>3500</v>
      </c>
      <c r="AF5" s="45">
        <f t="shared" si="6"/>
        <v>0.49874999999999997</v>
      </c>
      <c r="AG5" s="29" t="s">
        <v>67</v>
      </c>
      <c r="AH5" s="46">
        <v>0.314</v>
      </c>
      <c r="AI5" s="45">
        <f t="shared" si="7"/>
        <v>1.59826</v>
      </c>
      <c r="AJ5" s="45">
        <f t="shared" si="8"/>
        <v>7.1870099999999999</v>
      </c>
      <c r="AK5" s="47">
        <v>0</v>
      </c>
      <c r="AL5" s="45">
        <f t="shared" si="0"/>
        <v>0</v>
      </c>
      <c r="AM5" s="47">
        <v>0</v>
      </c>
      <c r="AN5" s="45">
        <f t="shared" si="1"/>
        <v>0</v>
      </c>
      <c r="AO5" s="47">
        <v>5.5E-2</v>
      </c>
      <c r="AP5" s="45">
        <f t="shared" si="9"/>
        <v>0.59400000000000008</v>
      </c>
      <c r="AQ5" s="47">
        <v>0</v>
      </c>
      <c r="AR5" s="45">
        <f t="shared" si="10"/>
        <v>0</v>
      </c>
      <c r="AS5" s="48">
        <v>0</v>
      </c>
      <c r="AT5" s="47">
        <v>0</v>
      </c>
      <c r="AU5" s="45">
        <f t="shared" si="11"/>
        <v>0</v>
      </c>
      <c r="AV5" s="45">
        <f t="shared" si="12"/>
        <v>0.59400000000000008</v>
      </c>
      <c r="AW5" s="49">
        <f t="shared" si="2"/>
        <v>7.7810100000000002</v>
      </c>
      <c r="AX5" s="50">
        <f t="shared" si="3"/>
        <v>0.27953611111111115</v>
      </c>
      <c r="AY5" s="48">
        <f>'[16]Internal Comimitment'!AF34</f>
        <v>10.8</v>
      </c>
      <c r="AZ5" s="5">
        <f>'[16]Internal Comimitment'!AG34</f>
        <v>1080</v>
      </c>
      <c r="BA5" s="45">
        <f t="shared" si="13"/>
        <v>8403.4907999999996</v>
      </c>
      <c r="BB5" s="45">
        <f t="shared" si="14"/>
        <v>11664</v>
      </c>
    </row>
    <row r="6" spans="1:54" s="51" customFormat="1" ht="30" x14ac:dyDescent="0.25">
      <c r="A6" s="28">
        <v>5</v>
      </c>
      <c r="B6" s="29"/>
      <c r="C6" s="29"/>
      <c r="D6" s="29"/>
      <c r="E6" s="29" t="s">
        <v>54</v>
      </c>
      <c r="F6" s="29" t="s">
        <v>55</v>
      </c>
      <c r="G6" s="29" t="s">
        <v>56</v>
      </c>
      <c r="H6" s="30" t="s">
        <v>68</v>
      </c>
      <c r="I6" s="29" t="s">
        <v>59</v>
      </c>
      <c r="J6" s="29" t="s">
        <v>98</v>
      </c>
      <c r="K6" s="31" t="s">
        <v>70</v>
      </c>
      <c r="L6" s="32" t="s">
        <v>61</v>
      </c>
      <c r="M6" s="33" t="s">
        <v>78</v>
      </c>
      <c r="N6" s="34" t="s">
        <v>72</v>
      </c>
      <c r="O6" s="29"/>
      <c r="P6" s="35" t="s">
        <v>79</v>
      </c>
      <c r="Q6" s="36"/>
      <c r="R6" s="29"/>
      <c r="S6" s="29" t="s">
        <v>65</v>
      </c>
      <c r="T6" s="37">
        <v>5.71</v>
      </c>
      <c r="U6" s="38">
        <f>'[16]Internal Comimitment'!I37</f>
        <v>5.89</v>
      </c>
      <c r="V6" s="29" t="s">
        <v>66</v>
      </c>
      <c r="W6" s="39">
        <v>28.5</v>
      </c>
      <c r="X6" s="39">
        <v>28</v>
      </c>
      <c r="Y6" s="39">
        <v>40</v>
      </c>
      <c r="Z6" s="33">
        <v>7.04</v>
      </c>
      <c r="AA6" s="40">
        <v>4</v>
      </c>
      <c r="AB6" s="41">
        <f t="shared" si="4"/>
        <v>3.1919999999999997E-2</v>
      </c>
      <c r="AC6" s="42">
        <v>56</v>
      </c>
      <c r="AD6" s="43">
        <f t="shared" si="5"/>
        <v>7017.5438596491231</v>
      </c>
      <c r="AE6" s="44">
        <v>3500</v>
      </c>
      <c r="AF6" s="45">
        <f t="shared" si="6"/>
        <v>0.49874999999999997</v>
      </c>
      <c r="AG6" s="29" t="s">
        <v>67</v>
      </c>
      <c r="AH6" s="46">
        <v>0.314</v>
      </c>
      <c r="AI6" s="45">
        <f t="shared" si="7"/>
        <v>1.8494599999999999</v>
      </c>
      <c r="AJ6" s="45">
        <f t="shared" si="8"/>
        <v>8.2382100000000005</v>
      </c>
      <c r="AK6" s="47">
        <v>0</v>
      </c>
      <c r="AL6" s="45">
        <f t="shared" si="0"/>
        <v>0</v>
      </c>
      <c r="AM6" s="47">
        <v>0</v>
      </c>
      <c r="AN6" s="45">
        <f t="shared" si="1"/>
        <v>0</v>
      </c>
      <c r="AO6" s="47">
        <v>5.5E-2</v>
      </c>
      <c r="AP6" s="45">
        <f t="shared" si="9"/>
        <v>0.69299999999999995</v>
      </c>
      <c r="AQ6" s="47">
        <v>0</v>
      </c>
      <c r="AR6" s="45">
        <f t="shared" si="10"/>
        <v>0</v>
      </c>
      <c r="AS6" s="48">
        <v>0</v>
      </c>
      <c r="AT6" s="47">
        <v>0</v>
      </c>
      <c r="AU6" s="45">
        <f t="shared" si="11"/>
        <v>0</v>
      </c>
      <c r="AV6" s="45">
        <f t="shared" si="12"/>
        <v>0.69299999999999995</v>
      </c>
      <c r="AW6" s="49">
        <f t="shared" si="2"/>
        <v>8.9312100000000001</v>
      </c>
      <c r="AX6" s="50">
        <f t="shared" si="3"/>
        <v>0.2911738095238095</v>
      </c>
      <c r="AY6" s="48">
        <f>'[16]Internal Comimitment'!AF37</f>
        <v>12.6</v>
      </c>
      <c r="AZ6" s="5">
        <f>'[16]Internal Comimitment'!AG37</f>
        <v>1748</v>
      </c>
      <c r="BA6" s="45">
        <f t="shared" si="13"/>
        <v>15611.755080000001</v>
      </c>
      <c r="BB6" s="45">
        <f t="shared" si="14"/>
        <v>22024.799999999999</v>
      </c>
    </row>
    <row r="7" spans="1:54" s="51" customFormat="1" ht="30" x14ac:dyDescent="0.25">
      <c r="A7" s="28">
        <v>6</v>
      </c>
      <c r="B7" s="29"/>
      <c r="C7" s="29"/>
      <c r="D7" s="29"/>
      <c r="E7" s="29" t="s">
        <v>54</v>
      </c>
      <c r="F7" s="29" t="s">
        <v>55</v>
      </c>
      <c r="G7" s="29" t="s">
        <v>56</v>
      </c>
      <c r="H7" s="30" t="s">
        <v>68</v>
      </c>
      <c r="I7" s="29" t="s">
        <v>59</v>
      </c>
      <c r="J7" s="29" t="s">
        <v>98</v>
      </c>
      <c r="K7" s="31" t="s">
        <v>70</v>
      </c>
      <c r="L7" s="32" t="s">
        <v>61</v>
      </c>
      <c r="M7" s="33" t="s">
        <v>80</v>
      </c>
      <c r="N7" s="34" t="s">
        <v>72</v>
      </c>
      <c r="O7" s="29"/>
      <c r="P7" s="35" t="s">
        <v>81</v>
      </c>
      <c r="Q7" s="36"/>
      <c r="R7" s="29"/>
      <c r="S7" s="29" t="s">
        <v>65</v>
      </c>
      <c r="T7" s="37">
        <v>5.8</v>
      </c>
      <c r="U7" s="38">
        <f>'[16]Internal Comimitment'!I38</f>
        <v>5.98</v>
      </c>
      <c r="V7" s="29" t="s">
        <v>66</v>
      </c>
      <c r="W7" s="39">
        <v>28.5</v>
      </c>
      <c r="X7" s="39">
        <v>28</v>
      </c>
      <c r="Y7" s="39">
        <v>44</v>
      </c>
      <c r="Z7" s="33">
        <v>8.3699999999999992</v>
      </c>
      <c r="AA7" s="40">
        <v>4</v>
      </c>
      <c r="AB7" s="41">
        <f t="shared" si="4"/>
        <v>3.5111999999999997E-2</v>
      </c>
      <c r="AC7" s="42">
        <v>56</v>
      </c>
      <c r="AD7" s="43">
        <f t="shared" si="5"/>
        <v>6379.5853269537483</v>
      </c>
      <c r="AE7" s="44">
        <v>3500</v>
      </c>
      <c r="AF7" s="45">
        <f t="shared" si="6"/>
        <v>0.54862499999999992</v>
      </c>
      <c r="AG7" s="29" t="s">
        <v>67</v>
      </c>
      <c r="AH7" s="46">
        <v>0.314</v>
      </c>
      <c r="AI7" s="45">
        <f t="shared" si="7"/>
        <v>1.8777200000000001</v>
      </c>
      <c r="AJ7" s="45">
        <f t="shared" si="8"/>
        <v>8.406345</v>
      </c>
      <c r="AK7" s="47">
        <v>0</v>
      </c>
      <c r="AL7" s="45">
        <f t="shared" si="0"/>
        <v>0</v>
      </c>
      <c r="AM7" s="47">
        <v>0</v>
      </c>
      <c r="AN7" s="45">
        <f t="shared" si="1"/>
        <v>0</v>
      </c>
      <c r="AO7" s="47">
        <v>5.5E-2</v>
      </c>
      <c r="AP7" s="45">
        <f t="shared" si="9"/>
        <v>0.69299999999999995</v>
      </c>
      <c r="AQ7" s="47">
        <v>0</v>
      </c>
      <c r="AR7" s="45">
        <f t="shared" si="10"/>
        <v>0</v>
      </c>
      <c r="AS7" s="48">
        <v>0</v>
      </c>
      <c r="AT7" s="47">
        <v>0</v>
      </c>
      <c r="AU7" s="45">
        <f t="shared" si="11"/>
        <v>0</v>
      </c>
      <c r="AV7" s="45">
        <f t="shared" si="12"/>
        <v>0.69299999999999995</v>
      </c>
      <c r="AW7" s="49">
        <f t="shared" si="2"/>
        <v>9.0993449999999996</v>
      </c>
      <c r="AX7" s="50">
        <f t="shared" si="3"/>
        <v>0.27782976190476194</v>
      </c>
      <c r="AY7" s="48">
        <f>'[16]Internal Comimitment'!AF38</f>
        <v>12.6</v>
      </c>
      <c r="AZ7" s="40">
        <f>'[16]Internal Comimitment'!AG38</f>
        <v>600</v>
      </c>
      <c r="BA7" s="45">
        <f t="shared" si="13"/>
        <v>5459.607</v>
      </c>
      <c r="BB7" s="45">
        <f t="shared" si="14"/>
        <v>7560</v>
      </c>
    </row>
    <row r="8" spans="1:54" ht="30" x14ac:dyDescent="0.25">
      <c r="A8" s="31">
        <v>38</v>
      </c>
      <c r="B8" s="32"/>
      <c r="C8" s="32"/>
      <c r="D8" s="32"/>
      <c r="E8" s="29" t="s">
        <v>54</v>
      </c>
      <c r="F8" s="29" t="s">
        <v>55</v>
      </c>
      <c r="G8" s="29" t="s">
        <v>82</v>
      </c>
      <c r="H8" s="30" t="s">
        <v>68</v>
      </c>
      <c r="I8" s="32" t="s">
        <v>83</v>
      </c>
      <c r="J8" s="29" t="s">
        <v>99</v>
      </c>
      <c r="K8" s="31" t="s">
        <v>84</v>
      </c>
      <c r="L8" s="32" t="s">
        <v>85</v>
      </c>
      <c r="M8" s="32" t="s">
        <v>86</v>
      </c>
      <c r="N8" s="34" t="s">
        <v>72</v>
      </c>
      <c r="O8" s="32"/>
      <c r="P8" s="35" t="s">
        <v>87</v>
      </c>
      <c r="Q8" s="36"/>
      <c r="R8" s="32"/>
      <c r="S8" s="29" t="s">
        <v>88</v>
      </c>
      <c r="T8" s="37">
        <v>0.95</v>
      </c>
      <c r="U8" s="52">
        <f>'[16]Internal Comimitment'!I83</f>
        <v>0.98</v>
      </c>
      <c r="V8" s="29" t="s">
        <v>66</v>
      </c>
      <c r="W8" s="53">
        <v>25</v>
      </c>
      <c r="X8" s="53">
        <v>16.5</v>
      </c>
      <c r="Y8" s="53">
        <v>24</v>
      </c>
      <c r="Z8" s="33">
        <v>1.99</v>
      </c>
      <c r="AA8" s="5">
        <v>8</v>
      </c>
      <c r="AB8" s="54">
        <f t="shared" si="4"/>
        <v>9.9000000000000008E-3</v>
      </c>
      <c r="AC8" s="42">
        <v>56</v>
      </c>
      <c r="AD8" s="43">
        <f t="shared" si="5"/>
        <v>45252.525252525251</v>
      </c>
      <c r="AE8" s="44">
        <v>3500</v>
      </c>
      <c r="AF8" s="49">
        <f t="shared" si="6"/>
        <v>7.7343750000000003E-2</v>
      </c>
      <c r="AG8" s="32" t="s">
        <v>89</v>
      </c>
      <c r="AH8" s="55">
        <v>0.314</v>
      </c>
      <c r="AI8" s="45">
        <f t="shared" si="7"/>
        <v>0.30771999999999999</v>
      </c>
      <c r="AJ8" s="45">
        <f t="shared" si="8"/>
        <v>1.36506375</v>
      </c>
      <c r="AK8" s="47">
        <v>0</v>
      </c>
      <c r="AL8" s="49">
        <f t="shared" si="0"/>
        <v>0</v>
      </c>
      <c r="AM8" s="47">
        <v>0</v>
      </c>
      <c r="AN8" s="49">
        <f t="shared" si="1"/>
        <v>0</v>
      </c>
      <c r="AO8" s="47">
        <v>5.5E-2</v>
      </c>
      <c r="AP8" s="45">
        <f t="shared" si="9"/>
        <v>0.13804999999999998</v>
      </c>
      <c r="AQ8" s="47">
        <v>0</v>
      </c>
      <c r="AR8" s="45">
        <f t="shared" si="10"/>
        <v>0</v>
      </c>
      <c r="AS8" s="48">
        <v>0</v>
      </c>
      <c r="AT8" s="47">
        <v>0</v>
      </c>
      <c r="AU8" s="45">
        <f t="shared" si="11"/>
        <v>0</v>
      </c>
      <c r="AV8" s="45">
        <f t="shared" si="12"/>
        <v>0.13804999999999998</v>
      </c>
      <c r="AW8" s="49">
        <f t="shared" si="2"/>
        <v>1.50311375</v>
      </c>
      <c r="AX8" s="56">
        <f t="shared" si="3"/>
        <v>0.40114990039840631</v>
      </c>
      <c r="AY8" s="6">
        <f>'[16]Internal Comimitment'!AF83</f>
        <v>2.5099999999999998</v>
      </c>
      <c r="AZ8" s="5">
        <f>'[16]Internal Comimitment'!AG83</f>
        <v>2400</v>
      </c>
      <c r="BA8" s="45">
        <f t="shared" si="13"/>
        <v>3607.473</v>
      </c>
      <c r="BB8" s="45">
        <f t="shared" si="14"/>
        <v>6023.9999999999991</v>
      </c>
    </row>
    <row r="9" spans="1:54" ht="30" x14ac:dyDescent="0.25">
      <c r="A9" s="31">
        <v>39</v>
      </c>
      <c r="B9" s="32"/>
      <c r="C9" s="32"/>
      <c r="D9" s="32"/>
      <c r="E9" s="29" t="s">
        <v>54</v>
      </c>
      <c r="F9" s="29" t="s">
        <v>55</v>
      </c>
      <c r="G9" s="29" t="s">
        <v>82</v>
      </c>
      <c r="H9" s="30" t="s">
        <v>68</v>
      </c>
      <c r="I9" s="32" t="s">
        <v>90</v>
      </c>
      <c r="J9" s="29" t="s">
        <v>100</v>
      </c>
      <c r="K9" s="31" t="s">
        <v>84</v>
      </c>
      <c r="L9" s="32" t="s">
        <v>85</v>
      </c>
      <c r="M9" s="32" t="s">
        <v>86</v>
      </c>
      <c r="N9" s="34" t="s">
        <v>91</v>
      </c>
      <c r="O9" s="32"/>
      <c r="P9" s="35" t="s">
        <v>92</v>
      </c>
      <c r="Q9" s="36"/>
      <c r="R9" s="32"/>
      <c r="S9" s="29" t="s">
        <v>88</v>
      </c>
      <c r="T9" s="37">
        <v>0.95</v>
      </c>
      <c r="U9" s="52">
        <f>'[16]Internal Comimitment'!I83</f>
        <v>0.98</v>
      </c>
      <c r="V9" s="29" t="s">
        <v>66</v>
      </c>
      <c r="W9" s="53">
        <v>25</v>
      </c>
      <c r="X9" s="53">
        <v>16.5</v>
      </c>
      <c r="Y9" s="53">
        <v>24</v>
      </c>
      <c r="Z9" s="33">
        <v>1.99</v>
      </c>
      <c r="AA9" s="5">
        <v>8</v>
      </c>
      <c r="AB9" s="54">
        <f t="shared" si="4"/>
        <v>9.9000000000000008E-3</v>
      </c>
      <c r="AC9" s="42">
        <v>56</v>
      </c>
      <c r="AD9" s="43">
        <f t="shared" si="5"/>
        <v>45252.525252525251</v>
      </c>
      <c r="AE9" s="44">
        <v>3500</v>
      </c>
      <c r="AF9" s="49">
        <f t="shared" si="6"/>
        <v>7.7343750000000003E-2</v>
      </c>
      <c r="AG9" s="32" t="s">
        <v>89</v>
      </c>
      <c r="AH9" s="55">
        <v>0.314</v>
      </c>
      <c r="AI9" s="45">
        <f t="shared" si="7"/>
        <v>0.30771999999999999</v>
      </c>
      <c r="AJ9" s="45">
        <f t="shared" si="8"/>
        <v>1.36506375</v>
      </c>
      <c r="AK9" s="47">
        <v>0</v>
      </c>
      <c r="AL9" s="49">
        <f t="shared" si="0"/>
        <v>0</v>
      </c>
      <c r="AM9" s="47">
        <v>0</v>
      </c>
      <c r="AN9" s="49">
        <f t="shared" si="1"/>
        <v>0</v>
      </c>
      <c r="AO9" s="47">
        <v>5.5E-2</v>
      </c>
      <c r="AP9" s="45">
        <f t="shared" si="9"/>
        <v>0.13804999999999998</v>
      </c>
      <c r="AQ9" s="47">
        <v>0</v>
      </c>
      <c r="AR9" s="45">
        <f t="shared" si="10"/>
        <v>0</v>
      </c>
      <c r="AS9" s="48">
        <v>0</v>
      </c>
      <c r="AT9" s="47">
        <v>0</v>
      </c>
      <c r="AU9" s="45">
        <f t="shared" si="11"/>
        <v>0</v>
      </c>
      <c r="AV9" s="45">
        <f t="shared" si="12"/>
        <v>0.13804999999999998</v>
      </c>
      <c r="AW9" s="49">
        <f t="shared" si="2"/>
        <v>1.50311375</v>
      </c>
      <c r="AX9" s="56">
        <f t="shared" si="3"/>
        <v>0.40114990039840631</v>
      </c>
      <c r="AY9" s="6">
        <f>'[16]Internal Comimitment'!AF86</f>
        <v>2.5099999999999998</v>
      </c>
      <c r="AZ9" s="5">
        <f>'[16]Internal Comimitment'!AG86</f>
        <v>2200</v>
      </c>
      <c r="BA9" s="45">
        <f t="shared" si="13"/>
        <v>3306.85025</v>
      </c>
      <c r="BB9" s="45">
        <f t="shared" si="14"/>
        <v>5521.9999999999991</v>
      </c>
    </row>
    <row r="10" spans="1:54" ht="30" x14ac:dyDescent="0.25">
      <c r="A10" s="31">
        <v>41</v>
      </c>
      <c r="B10" s="32"/>
      <c r="C10" s="32"/>
      <c r="D10" s="32"/>
      <c r="E10" s="29" t="s">
        <v>54</v>
      </c>
      <c r="F10" s="29" t="s">
        <v>55</v>
      </c>
      <c r="G10" s="29" t="s">
        <v>82</v>
      </c>
      <c r="H10" s="30" t="s">
        <v>68</v>
      </c>
      <c r="I10" s="32" t="s">
        <v>90</v>
      </c>
      <c r="J10" s="29" t="s">
        <v>100</v>
      </c>
      <c r="K10" s="31" t="s">
        <v>84</v>
      </c>
      <c r="L10" s="32" t="s">
        <v>85</v>
      </c>
      <c r="M10" s="32" t="s">
        <v>93</v>
      </c>
      <c r="N10" s="34" t="s">
        <v>94</v>
      </c>
      <c r="O10" s="32"/>
      <c r="P10" s="35" t="s">
        <v>95</v>
      </c>
      <c r="Q10" s="36"/>
      <c r="R10" s="32"/>
      <c r="S10" s="29" t="s">
        <v>88</v>
      </c>
      <c r="T10" s="37">
        <v>1.0900000000000001</v>
      </c>
      <c r="U10" s="52">
        <f>'[16]Internal Comimitment'!I89</f>
        <v>1.1200000000000001</v>
      </c>
      <c r="V10" s="29" t="s">
        <v>66</v>
      </c>
      <c r="W10" s="53">
        <v>25</v>
      </c>
      <c r="X10" s="53">
        <v>16.5</v>
      </c>
      <c r="Y10" s="53">
        <v>26</v>
      </c>
      <c r="Z10" s="33">
        <v>2.41</v>
      </c>
      <c r="AA10" s="5">
        <v>8</v>
      </c>
      <c r="AB10" s="54">
        <f t="shared" si="4"/>
        <v>1.0725E-2</v>
      </c>
      <c r="AC10" s="42">
        <v>56</v>
      </c>
      <c r="AD10" s="43">
        <f t="shared" si="5"/>
        <v>41771.56177156177</v>
      </c>
      <c r="AE10" s="44">
        <v>3500</v>
      </c>
      <c r="AF10" s="49">
        <f t="shared" si="6"/>
        <v>8.3789062499999997E-2</v>
      </c>
      <c r="AG10" s="32" t="s">
        <v>89</v>
      </c>
      <c r="AH10" s="55">
        <v>0.314</v>
      </c>
      <c r="AI10" s="45">
        <f t="shared" si="7"/>
        <v>0.35168000000000005</v>
      </c>
      <c r="AJ10" s="45">
        <f t="shared" si="8"/>
        <v>1.5554690625000001</v>
      </c>
      <c r="AK10" s="47">
        <v>0</v>
      </c>
      <c r="AL10" s="49">
        <f t="shared" si="0"/>
        <v>0</v>
      </c>
      <c r="AM10" s="47">
        <v>0</v>
      </c>
      <c r="AN10" s="49">
        <f t="shared" si="1"/>
        <v>0</v>
      </c>
      <c r="AO10" s="47">
        <v>5.5E-2</v>
      </c>
      <c r="AP10" s="45">
        <f t="shared" si="9"/>
        <v>0.16170000000000001</v>
      </c>
      <c r="AQ10" s="47">
        <v>0</v>
      </c>
      <c r="AR10" s="45">
        <f t="shared" si="10"/>
        <v>0</v>
      </c>
      <c r="AS10" s="48">
        <v>0</v>
      </c>
      <c r="AT10" s="47">
        <v>0</v>
      </c>
      <c r="AU10" s="45">
        <f t="shared" si="11"/>
        <v>0</v>
      </c>
      <c r="AV10" s="45">
        <f t="shared" si="12"/>
        <v>0.16170000000000001</v>
      </c>
      <c r="AW10" s="49">
        <f t="shared" si="2"/>
        <v>1.7171690625</v>
      </c>
      <c r="AX10" s="56">
        <f t="shared" si="3"/>
        <v>0.41592889030612246</v>
      </c>
      <c r="AY10" s="6">
        <f>'[16]Internal Comimitment'!AF89</f>
        <v>2.94</v>
      </c>
      <c r="AZ10" s="5">
        <f>'[16]Internal Comimitment'!AG89</f>
        <v>1600</v>
      </c>
      <c r="BA10" s="45">
        <f t="shared" si="13"/>
        <v>2747.4704999999999</v>
      </c>
      <c r="BB10" s="45">
        <f t="shared" si="14"/>
        <v>4704</v>
      </c>
    </row>
  </sheetData>
  <sheetProtection insertRows="0" deleteRows="0" sort="0"/>
  <protectedRanges>
    <protectedRange sqref="AF2:AF5 AF6:AG6 U2:V7 AF7 O2:O7 A11:K205 W6:Y7 AZ4:AZ7 H8:H10 AB2:AD7 A2:H7 K2:K7 R2:S7 AI2:AX7 M11:AY205" name="Range1"/>
    <protectedRange sqref="W2:Y5" name="Range1_2"/>
    <protectedRange sqref="AE2:AE7" name="Range1_3"/>
    <protectedRange sqref="AH5:AH7 AG2:AH4 AG5 AG7" name="Range1_4"/>
    <protectedRange sqref="AZ2:AZ3" name="Range1_6"/>
    <protectedRange sqref="L11:L241" name="Range1_1"/>
    <protectedRange sqref="I2:I7" name="Range1_5"/>
    <protectedRange sqref="J2:J7" name="Range1_7"/>
    <protectedRange sqref="L2:L7" name="Range1_1_1"/>
    <protectedRange sqref="Q2" name="Range1_4_1"/>
    <protectedRange sqref="Q3" name="Range1_4_1_1"/>
    <protectedRange sqref="Q4" name="Range1_4_2"/>
    <protectedRange sqref="Q7" name="Range1_7_1"/>
    <protectedRange sqref="K8:K10 A8:G10 U8:Y10 M8:M10 O8:O10 AA8:AD10 AZ8:AZ10 AF8:AX10 R8:S10" name="Range1_8"/>
    <protectedRange sqref="AE8:AE10" name="Range1_3_1"/>
    <protectedRange sqref="I8:J10" name="Range1_16"/>
    <protectedRange sqref="L8:L10" name="Range1_1_1_1"/>
    <protectedRange sqref="Q8" name="Range1_15"/>
    <protectedRange sqref="Q9" name="Range1_16_1"/>
    <protectedRange sqref="Q10" name="Range1_5_2"/>
  </protectedRanges>
  <phoneticPr fontId="2" type="noConversion"/>
  <pageMargins left="0.7" right="0.7" top="0.75" bottom="0.75" header="0.3" footer="0.3"/>
  <pageSetup paperSize="9" orientation="portrait" horizontalDpi="300" verticalDpi="30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[16]Data!#REF!</xm:f>
          </x14:formula1>
          <xm:sqref>S2:S7 V2:V7</xm:sqref>
        </x14:dataValidation>
        <x14:dataValidation type="list" allowBlank="1" showInputMessage="1" showErrorMessage="1">
          <x14:formula1>
            <xm:f>[16]ValueSelect!#REF!</xm:f>
          </x14:formula1>
          <xm:sqref>E2:G7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2026-01-13T08:18:06Z</dcterms:created>
  <dcterms:modified xsi:type="dcterms:W3CDTF">2026-01-13T08:26:21Z</dcterms:modified>
</cp:coreProperties>
</file>