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EB13996-0D37-4C9E-99DE-A5BF32BD4C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LLOCATE">[2]comments!$F$3:$F$21</definedName>
    <definedName name="as">'[3]1-Import Product Data Sheet'!$X$2</definedName>
    <definedName name="ATotalsPos">#REF!</definedName>
    <definedName name="biab">'[4]BIAB OCT 00'!$A$5:$AB$70</definedName>
    <definedName name="bigidea">[5]Lists!$I$6:$I$29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nnum">'[1]other data'!$BI$2:$BI$18</definedName>
    <definedName name="scalenum">'[1]other data'!$BG$2:$BG$18</definedName>
    <definedName name="sheets">'[4]SHEETS OCT 00'!$A$6:$AC$102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8" l="1"/>
  <c r="AJ3" i="8"/>
  <c r="AJ2" i="8"/>
  <c r="AJ5" i="8"/>
  <c r="BD3" i="8"/>
  <c r="BD4" i="8"/>
  <c r="BD5" i="8"/>
  <c r="BD2" i="8"/>
  <c r="BG5" i="8"/>
  <c r="AW5" i="8"/>
  <c r="AT5" i="8"/>
  <c r="AQ5" i="8"/>
  <c r="AO5" i="8"/>
  <c r="AM5" i="8"/>
  <c r="AD5" i="8"/>
  <c r="AE5" i="8" s="1"/>
  <c r="AG5" i="8" s="1"/>
  <c r="BG4" i="8"/>
  <c r="AW4" i="8"/>
  <c r="AT4" i="8"/>
  <c r="AQ4" i="8"/>
  <c r="AO4" i="8"/>
  <c r="AM4" i="8"/>
  <c r="AD4" i="8"/>
  <c r="AE4" i="8" s="1"/>
  <c r="AG4" i="8" s="1"/>
  <c r="BG3" i="8"/>
  <c r="AW3" i="8"/>
  <c r="AT3" i="8"/>
  <c r="AQ3" i="8"/>
  <c r="AO3" i="8"/>
  <c r="AM3" i="8"/>
  <c r="AD3" i="8"/>
  <c r="AE3" i="8" s="1"/>
  <c r="AG3" i="8" s="1"/>
  <c r="BG2" i="8"/>
  <c r="AW2" i="8"/>
  <c r="AT2" i="8"/>
  <c r="AQ2" i="8"/>
  <c r="AO2" i="8"/>
  <c r="AM2" i="8"/>
  <c r="AD2" i="8"/>
  <c r="AE2" i="8" s="1"/>
  <c r="AG2" i="8" s="1"/>
  <c r="AK4" i="8" l="1"/>
  <c r="AX2" i="8"/>
  <c r="AK3" i="8"/>
  <c r="AK5" i="8"/>
  <c r="AX5" i="8"/>
  <c r="AX4" i="8"/>
  <c r="AX3" i="8"/>
  <c r="AK2" i="8"/>
  <c r="AY4" i="8" l="1"/>
  <c r="AZ4" i="8" s="1"/>
  <c r="BF4" i="8" s="1"/>
  <c r="AY3" i="8"/>
  <c r="AZ3" i="8" s="1"/>
  <c r="BF3" i="8" s="1"/>
  <c r="AY2" i="8"/>
  <c r="AZ2" i="8" s="1"/>
  <c r="BF2" i="8" s="1"/>
  <c r="AY5" i="8"/>
  <c r="AZ5" i="8" s="1"/>
  <c r="BF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O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Q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<sst xmlns="http://schemas.openxmlformats.org/spreadsheetml/2006/main" count="107" uniqueCount="86">
  <si>
    <t>Brand</t>
  </si>
  <si>
    <t>Package Type</t>
  </si>
  <si>
    <t>Licensor</t>
  </si>
  <si>
    <t>Normal</t>
  </si>
  <si>
    <t>ELECT BLANKET</t>
  </si>
  <si>
    <t>TBD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</si>
  <si>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</si>
  <si>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</si>
  <si>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</si>
  <si>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</si>
  <si>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</si>
  <si>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</si>
  <si>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</si>
  <si>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</si>
  <si>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</si>
  <si>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</si>
  <si>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</si>
  <si>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</si>
  <si>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</si>
  <si>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</si>
  <si>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</si>
  <si>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</si>
  <si>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</si>
  <si>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</si>
  <si>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</si>
  <si>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</si>
  <si>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</si>
  <si>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</si>
  <si>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</si>
  <si>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</si>
  <si>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</si>
  <si>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</si>
  <si>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</si>
  <si>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</si>
  <si>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</si>
  <si>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</si>
  <si>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</si>
  <si>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</si>
  <si>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</si>
  <si>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</si>
  <si>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</si>
  <si>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</si>
  <si>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</si>
  <si>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</si>
  <si>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</si>
  <si>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</si>
  <si>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</si>
  <si>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</si>
  <si>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</si>
  <si>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</si>
  <si>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</si>
  <si>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</si>
  <si>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</si>
  <si>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</si>
  <si>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</si>
  <si>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</si>
  <si>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</si>
  <si>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</si>
  <si>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</si>
  <si>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Retail Markup %</t>
  </si>
  <si>
    <t>Material-Short</t>
  </si>
  <si>
    <t>Additional Customer Item#</t>
  </si>
  <si>
    <t>Additional Customer Price</t>
  </si>
  <si>
    <t>Heated Throw</t>
  </si>
  <si>
    <t>50x72"</t>
  </si>
  <si>
    <t>Faux Mohair Heated Throw</t>
  </si>
  <si>
    <t>Ruched Faux Fur Heated Throw</t>
  </si>
  <si>
    <t>Snow Leopard Faux Fur Heated Throw</t>
  </si>
  <si>
    <t>Cable Knit Heated Throw</t>
  </si>
  <si>
    <t>730g/pc Faux Mohair to 200gsm Sherpa, Peaceful Night Tech, 4 setting soft button
Print Box, Case Pack 2</t>
  </si>
  <si>
    <t>300gsm Print Snow Leopard Faux Fur to 200gsm Solid PV Fur, Peaceful Night Tech, 4 setting soft button
Print Box, Case Pack 2</t>
  </si>
  <si>
    <t>415gsm Solid Cable Knit to 200gsm Ivory SHerpa, 100% polyester, Peaceful Night Tech, 4 setting soft button
Print Box, Case Pack 2</t>
  </si>
  <si>
    <t>100% Poly 730g/pc Faux Fur, 100%Poly 200gsm Sherpa</t>
  </si>
  <si>
    <t>430gsm Ruched Faux Fur to 220gsm PV Fur, Peaceful Night Tech, 4 setting soft button
Print Box, Case Pack 2</t>
  </si>
  <si>
    <t>100% Poly 430gsm Faux Fur, 100% Poly 220gsm PV Fur</t>
  </si>
  <si>
    <t>100% Poly 300gsm Faux Fur, 100% Poly 220gsm PV Fur</t>
  </si>
  <si>
    <t>100% Poly 415gsm Knit, 100% Poly 200gsm Sherpa</t>
  </si>
  <si>
    <t>Red</t>
  </si>
  <si>
    <t>Snow Leopard</t>
  </si>
  <si>
    <t>Brown/Tan</t>
  </si>
  <si>
    <t>6301.10.0000</t>
  </si>
  <si>
    <t>Noble Excellence</t>
  </si>
  <si>
    <t>DL54-1288</t>
    <phoneticPr fontId="9" type="noConversion"/>
  </si>
  <si>
    <t>DL54-1289</t>
  </si>
  <si>
    <t>DL54-1290</t>
  </si>
  <si>
    <t>DL54-1291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</si>
</sst>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8" fillId="0" borderId="0"/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6" fillId="4" borderId="2" xfId="1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5" borderId="1" xfId="0" applyFont="1" applyFill="1" applyBorder="1"/>
  </cellXfs>
  <cellStyles count="9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85 3" xfId="7" xr:uid="{1C277095-2DE5-4D1A-B98B-0E44B0B416E4}"/>
    <cellStyle name="Normal 3" xfId="8" xr:uid="{8C35357B-06CF-411D-A830-B4475B748762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G5"/>
  <sheetViews>
    <sheetView tabSelected="1" zoomScale="99" zoomScaleNormal="99" workbookViewId="0">
      <selection activeCell="A6" sqref="A6:XFD1205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16.28515625" style="3" customWidth="1"/>
    <col min="5" max="5" width="9.85546875" style="3" customWidth="1"/>
    <col min="6" max="6" width="11.28515625" style="3" customWidth="1"/>
    <col min="7" max="7" width="9.140625" style="3" customWidth="1"/>
    <col min="8" max="8" width="14.7109375" style="3" customWidth="1"/>
    <col min="9" max="9" width="7.42578125" style="3" customWidth="1"/>
    <col min="10" max="10" width="16.85546875" style="3" customWidth="1"/>
    <col min="11" max="11" width="15.7109375" style="50" customWidth="1"/>
    <col min="12" max="12" width="7" style="3" customWidth="1"/>
    <col min="13" max="14" width="6.140625" style="3" customWidth="1"/>
    <col min="15" max="15" width="18" style="3" customWidth="1"/>
    <col min="16" max="16" width="6.85546875" style="3" customWidth="1"/>
    <col min="17" max="18" width="8.855468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7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3" customWidth="1"/>
    <col min="45" max="45" width="9.5703125" style="8" customWidth="1"/>
    <col min="46" max="46" width="10" style="6" customWidth="1"/>
    <col min="47" max="47" width="7.5703125" style="6" customWidth="1"/>
    <col min="48" max="48" width="8.140625" style="8" customWidth="1"/>
    <col min="49" max="49" width="7.140625" style="8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6" customWidth="1"/>
    <col min="54" max="54" width="10.140625" style="6" customWidth="1"/>
    <col min="55" max="55" width="9.140625" style="3" customWidth="1"/>
    <col min="56" max="57" width="9.140625" style="3"/>
    <col min="58" max="59" width="9.140625" style="6"/>
    <col min="60" max="16384" width="9.140625" style="3"/>
  </cols>
  <sheetData>
    <row r="1" spans="1:59" ht="68.099999999999994" customHeight="1" x14ac:dyDescent="0.25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55</v>
      </c>
      <c r="G1" s="42" t="s">
        <v>9</v>
      </c>
      <c r="H1" s="12" t="s">
        <v>10</v>
      </c>
      <c r="I1" s="41" t="s">
        <v>57</v>
      </c>
      <c r="J1" s="12" t="s">
        <v>11</v>
      </c>
      <c r="K1" s="41" t="s">
        <v>60</v>
      </c>
      <c r="L1" s="12" t="s">
        <v>12</v>
      </c>
      <c r="M1" s="12" t="s">
        <v>13</v>
      </c>
      <c r="N1" s="42" t="s">
        <v>14</v>
      </c>
      <c r="O1" s="42" t="s">
        <v>61</v>
      </c>
      <c r="P1" s="42" t="s">
        <v>15</v>
      </c>
      <c r="Q1" s="42" t="s">
        <v>16</v>
      </c>
      <c r="R1" s="41" t="s">
        <v>58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8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19" t="s">
        <v>44</v>
      </c>
      <c r="AV1" s="24" t="s">
        <v>45</v>
      </c>
      <c r="AW1" s="23" t="s">
        <v>46</v>
      </c>
      <c r="AX1" s="23" t="s">
        <v>47</v>
      </c>
      <c r="AY1" s="26" t="s">
        <v>48</v>
      </c>
      <c r="AZ1" s="27" t="s">
        <v>49</v>
      </c>
      <c r="BA1" s="28" t="s">
        <v>50</v>
      </c>
      <c r="BB1" s="52" t="s">
        <v>62</v>
      </c>
      <c r="BC1" s="29" t="s">
        <v>51</v>
      </c>
      <c r="BD1" s="27" t="s">
        <v>59</v>
      </c>
      <c r="BE1" s="11" t="s">
        <v>52</v>
      </c>
      <c r="BF1" s="23" t="s">
        <v>53</v>
      </c>
      <c r="BG1" s="23" t="s">
        <v>54</v>
      </c>
    </row>
    <row r="2" spans="1:59" ht="35.1" customHeight="1" x14ac:dyDescent="0.25">
      <c r="A2" s="30">
        <v>1</v>
      </c>
      <c r="B2" s="1"/>
      <c r="C2" s="1"/>
      <c r="D2" s="1" t="s">
        <v>81</v>
      </c>
      <c r="E2" s="1"/>
      <c r="F2" s="1" t="s">
        <v>4</v>
      </c>
      <c r="G2" s="1"/>
      <c r="H2" s="1" t="s">
        <v>65</v>
      </c>
      <c r="I2" s="1" t="s">
        <v>63</v>
      </c>
      <c r="J2" s="1" t="s">
        <v>69</v>
      </c>
      <c r="K2" s="51" t="s">
        <v>72</v>
      </c>
      <c r="L2" s="1" t="s">
        <v>64</v>
      </c>
      <c r="M2" s="1" t="s">
        <v>77</v>
      </c>
      <c r="N2" s="1"/>
      <c r="O2" s="53"/>
      <c r="P2" s="54" t="s">
        <v>82</v>
      </c>
      <c r="Q2" s="1"/>
      <c r="R2" s="1" t="s">
        <v>56</v>
      </c>
      <c r="S2" s="31"/>
      <c r="T2" s="32">
        <v>7.95</v>
      </c>
      <c r="U2" s="33">
        <v>18.53</v>
      </c>
      <c r="V2" s="34">
        <v>18.53</v>
      </c>
      <c r="W2" s="10"/>
      <c r="X2" s="1" t="s">
        <v>3</v>
      </c>
      <c r="Y2" s="46">
        <v>37.5</v>
      </c>
      <c r="Z2" s="46">
        <v>26</v>
      </c>
      <c r="AA2" s="46">
        <v>32.5</v>
      </c>
      <c r="AB2" s="32">
        <v>6</v>
      </c>
      <c r="AC2" s="35">
        <v>2</v>
      </c>
      <c r="AD2" s="49">
        <f>IF(Y2="","",Y2*Z2*AA2/1000000)</f>
        <v>3.2000000000000001E-2</v>
      </c>
      <c r="AE2" s="36">
        <f>IF(AC2="","",65/AD2*AC2)</f>
        <v>4063</v>
      </c>
      <c r="AF2" s="1">
        <v>3300</v>
      </c>
      <c r="AG2" s="37">
        <f>IF(ISERROR(AF2/AE2),"",AF2/AE2)</f>
        <v>0.81</v>
      </c>
      <c r="AH2" s="1" t="s">
        <v>80</v>
      </c>
      <c r="AI2" s="38">
        <v>0.314</v>
      </c>
      <c r="AJ2" s="37">
        <f>IF(ISERROR(V2*AI2),"",V2*AI2)</f>
        <v>5.82</v>
      </c>
      <c r="AK2" s="37">
        <f t="shared" ref="AK2:AK5" si="0">IF(ISERROR(V2+AG2+AJ2),"",V2+AG2+AJ2)</f>
        <v>25.16</v>
      </c>
      <c r="AL2" s="38">
        <v>0.04</v>
      </c>
      <c r="AM2" s="37">
        <f t="shared" ref="AM2:AM5" si="1">IF(ISERROR(BA2*AL2),"",BA2*AL2)</f>
        <v>1.51</v>
      </c>
      <c r="AN2" s="38">
        <v>0.05</v>
      </c>
      <c r="AO2" s="37">
        <f t="shared" ref="AO2:AO5" si="2">IF(ISERROR(BA2*AN2),"",BA2*AN2)</f>
        <v>1.89</v>
      </c>
      <c r="AP2" s="38">
        <v>0.08</v>
      </c>
      <c r="AQ2" s="37">
        <f t="shared" ref="AQ2:AQ5" si="3">IF(ISERROR(BA2*AP2),"",BA2*AP2)</f>
        <v>3.02</v>
      </c>
      <c r="AR2" s="1"/>
      <c r="AS2" s="38"/>
      <c r="AT2" s="37">
        <f t="shared" ref="AT2:AT5" si="4">IF(ISERROR(BA2*AS2),"",BA2*AS2)</f>
        <v>0</v>
      </c>
      <c r="AU2" s="1"/>
      <c r="AV2" s="38"/>
      <c r="AW2" s="39">
        <f t="shared" ref="AW2:AW5" si="5">IF(ISERROR(BA2*AV2),"",BA2*AV2)</f>
        <v>0</v>
      </c>
      <c r="AX2" s="37">
        <f>IF(ISERROR(AM2+AO2+AQ2+AT2+AW2),"",AM2+AO2+AQ2+AT2+AW2)</f>
        <v>6.42</v>
      </c>
      <c r="AY2" s="37">
        <f t="shared" ref="AY2:AY5" si="6">IF(ISERROR(AK2+AX2),"",AK2+AX2)</f>
        <v>31.58</v>
      </c>
      <c r="AZ2" s="40">
        <f t="shared" ref="AZ2:AZ5" si="7">IF(ISERROR((BA2-AY2)/BA2),"",(BA2-AY2)/BA2)</f>
        <v>0.1646</v>
      </c>
      <c r="BA2" s="10">
        <v>37.799999999999997</v>
      </c>
      <c r="BB2" s="10"/>
      <c r="BC2" s="10">
        <v>89.99</v>
      </c>
      <c r="BD2" s="40">
        <f>IF(ISERROR((BC2-BA2)/BC2),"",(BC2-BA2)/BC2)</f>
        <v>0.57999999999999996</v>
      </c>
      <c r="BE2" s="9">
        <v>0</v>
      </c>
      <c r="BF2" s="37">
        <f t="shared" ref="BF2:BF5" si="8">IF(ISERROR(AZ2*BE2),"",AY2*BE2)</f>
        <v>0</v>
      </c>
      <c r="BG2" s="37">
        <f>IF(ISERROR(BA2*BE2),"",BA2*BE2)</f>
        <v>0</v>
      </c>
    </row>
    <row r="3" spans="1:59" ht="35.1" customHeight="1" x14ac:dyDescent="0.25">
      <c r="A3" s="30">
        <v>2</v>
      </c>
      <c r="B3" s="1"/>
      <c r="C3" s="1"/>
      <c r="D3" s="1" t="s">
        <v>81</v>
      </c>
      <c r="E3" s="1"/>
      <c r="F3" s="1" t="s">
        <v>4</v>
      </c>
      <c r="G3" s="1"/>
      <c r="H3" s="1" t="s">
        <v>66</v>
      </c>
      <c r="I3" s="1" t="s">
        <v>63</v>
      </c>
      <c r="J3" s="1" t="s">
        <v>73</v>
      </c>
      <c r="K3" s="51" t="s">
        <v>74</v>
      </c>
      <c r="L3" s="1" t="s">
        <v>64</v>
      </c>
      <c r="M3" s="1" t="s">
        <v>5</v>
      </c>
      <c r="N3" s="1"/>
      <c r="O3" s="53"/>
      <c r="P3" s="54" t="s">
        <v>83</v>
      </c>
      <c r="Q3" s="1"/>
      <c r="R3" s="1" t="s">
        <v>56</v>
      </c>
      <c r="S3" s="31"/>
      <c r="T3" s="32">
        <v>7.95</v>
      </c>
      <c r="U3" s="33">
        <v>22.16</v>
      </c>
      <c r="V3" s="34">
        <v>22.16</v>
      </c>
      <c r="W3" s="10"/>
      <c r="X3" s="1" t="s">
        <v>3</v>
      </c>
      <c r="Y3" s="46">
        <v>45</v>
      </c>
      <c r="Z3" s="46">
        <v>26</v>
      </c>
      <c r="AA3" s="46">
        <v>32.5</v>
      </c>
      <c r="AB3" s="32">
        <v>6</v>
      </c>
      <c r="AC3" s="9">
        <v>2</v>
      </c>
      <c r="AD3" s="49">
        <f t="shared" ref="AD3:AD5" si="9">IF(Y3="","",Y3*Z3*AA3/1000000)</f>
        <v>3.7999999999999999E-2</v>
      </c>
      <c r="AE3" s="36">
        <f t="shared" ref="AE3:AE5" si="10">IF(AC3="","",65/AD3*AC3)</f>
        <v>3421</v>
      </c>
      <c r="AF3" s="1">
        <v>3300</v>
      </c>
      <c r="AG3" s="37">
        <f t="shared" ref="AG3:AG5" si="11">IF(ISERROR(AF3/AE3),"",AF3/AE3)</f>
        <v>0.96</v>
      </c>
      <c r="AH3" s="1" t="s">
        <v>80</v>
      </c>
      <c r="AI3" s="38">
        <v>0.314</v>
      </c>
      <c r="AJ3" s="37">
        <f>IF(ISERROR(V3*AI3),"",V3*AI3)</f>
        <v>6.96</v>
      </c>
      <c r="AK3" s="37">
        <f t="shared" si="0"/>
        <v>30.08</v>
      </c>
      <c r="AL3" s="38">
        <v>0.04</v>
      </c>
      <c r="AM3" s="37">
        <f t="shared" si="1"/>
        <v>1.71</v>
      </c>
      <c r="AN3" s="38">
        <v>0.05</v>
      </c>
      <c r="AO3" s="37">
        <f t="shared" si="2"/>
        <v>2.14</v>
      </c>
      <c r="AP3" s="38">
        <v>0.08</v>
      </c>
      <c r="AQ3" s="37">
        <f t="shared" si="3"/>
        <v>3.42</v>
      </c>
      <c r="AR3" s="1"/>
      <c r="AS3" s="38"/>
      <c r="AT3" s="37">
        <f t="shared" si="4"/>
        <v>0</v>
      </c>
      <c r="AU3" s="1"/>
      <c r="AV3" s="38"/>
      <c r="AW3" s="39">
        <f t="shared" si="5"/>
        <v>0</v>
      </c>
      <c r="AX3" s="37">
        <f t="shared" ref="AX3:AX5" si="12">IF(ISERROR(AM3+AO3+AQ3+AT3+AW3),"",AM3+AO3+AQ3+AT3+AW3)</f>
        <v>7.27</v>
      </c>
      <c r="AY3" s="37">
        <f t="shared" si="6"/>
        <v>37.35</v>
      </c>
      <c r="AZ3" s="40">
        <f t="shared" si="7"/>
        <v>0.1263</v>
      </c>
      <c r="BA3" s="10">
        <v>42.75</v>
      </c>
      <c r="BB3" s="10"/>
      <c r="BC3" s="10">
        <v>89.99</v>
      </c>
      <c r="BD3" s="40">
        <f t="shared" ref="BD3:BD5" si="13">IF(ISERROR((BC3-BA3)/BC3),"",(BC3-BA3)/BC3)</f>
        <v>0.52490000000000003</v>
      </c>
      <c r="BE3" s="9">
        <v>0</v>
      </c>
      <c r="BF3" s="37">
        <f t="shared" si="8"/>
        <v>0</v>
      </c>
      <c r="BG3" s="37">
        <f t="shared" ref="BG3:BG5" si="14">IF(ISERROR(BA3*BE3),"",BA3*BE3)</f>
        <v>0</v>
      </c>
    </row>
    <row r="4" spans="1:59" ht="35.1" customHeight="1" x14ac:dyDescent="0.25">
      <c r="A4" s="30">
        <v>3</v>
      </c>
      <c r="B4" s="1"/>
      <c r="C4" s="1"/>
      <c r="D4" s="1" t="s">
        <v>81</v>
      </c>
      <c r="E4" s="1"/>
      <c r="F4" s="1" t="s">
        <v>4</v>
      </c>
      <c r="G4" s="1"/>
      <c r="H4" s="1" t="s">
        <v>67</v>
      </c>
      <c r="I4" s="1" t="s">
        <v>63</v>
      </c>
      <c r="J4" s="1" t="s">
        <v>70</v>
      </c>
      <c r="K4" s="51" t="s">
        <v>75</v>
      </c>
      <c r="L4" s="1" t="s">
        <v>64</v>
      </c>
      <c r="M4" s="1" t="s">
        <v>78</v>
      </c>
      <c r="N4" s="1"/>
      <c r="O4" s="53"/>
      <c r="P4" s="54" t="s">
        <v>84</v>
      </c>
      <c r="Q4" s="1"/>
      <c r="R4" s="1" t="s">
        <v>56</v>
      </c>
      <c r="S4" s="31"/>
      <c r="T4" s="32">
        <v>7.95</v>
      </c>
      <c r="U4" s="33">
        <v>15.9</v>
      </c>
      <c r="V4" s="34">
        <v>15.9</v>
      </c>
      <c r="W4" s="10"/>
      <c r="X4" s="1" t="s">
        <v>3</v>
      </c>
      <c r="Y4" s="46">
        <v>40</v>
      </c>
      <c r="Z4" s="46">
        <v>26</v>
      </c>
      <c r="AA4" s="46">
        <v>32.5</v>
      </c>
      <c r="AB4" s="32">
        <v>6</v>
      </c>
      <c r="AC4" s="9">
        <v>2</v>
      </c>
      <c r="AD4" s="49">
        <f t="shared" si="9"/>
        <v>3.4000000000000002E-2</v>
      </c>
      <c r="AE4" s="36">
        <f t="shared" si="10"/>
        <v>3824</v>
      </c>
      <c r="AF4" s="1">
        <v>3300</v>
      </c>
      <c r="AG4" s="37">
        <f t="shared" si="11"/>
        <v>0.86</v>
      </c>
      <c r="AH4" s="1" t="s">
        <v>80</v>
      </c>
      <c r="AI4" s="38">
        <v>0.314</v>
      </c>
      <c r="AJ4" s="37">
        <f t="shared" ref="AJ4:AJ5" si="15">IF(ISERROR(V4*AI4),"",V4*AI4)</f>
        <v>4.99</v>
      </c>
      <c r="AK4" s="37">
        <f t="shared" si="0"/>
        <v>21.75</v>
      </c>
      <c r="AL4" s="38">
        <v>0.04</v>
      </c>
      <c r="AM4" s="37">
        <f t="shared" si="1"/>
        <v>1.19</v>
      </c>
      <c r="AN4" s="38">
        <v>0.05</v>
      </c>
      <c r="AO4" s="37">
        <f t="shared" si="2"/>
        <v>1.48</v>
      </c>
      <c r="AP4" s="38">
        <v>0.08</v>
      </c>
      <c r="AQ4" s="37">
        <f t="shared" si="3"/>
        <v>2.37</v>
      </c>
      <c r="AR4" s="1"/>
      <c r="AS4" s="38"/>
      <c r="AT4" s="37">
        <f t="shared" si="4"/>
        <v>0</v>
      </c>
      <c r="AU4" s="1"/>
      <c r="AV4" s="38"/>
      <c r="AW4" s="39">
        <f t="shared" si="5"/>
        <v>0</v>
      </c>
      <c r="AX4" s="37">
        <f t="shared" si="12"/>
        <v>5.04</v>
      </c>
      <c r="AY4" s="37">
        <f t="shared" si="6"/>
        <v>26.79</v>
      </c>
      <c r="AZ4" s="40">
        <f t="shared" si="7"/>
        <v>9.74E-2</v>
      </c>
      <c r="BA4" s="10">
        <v>29.68</v>
      </c>
      <c r="BB4" s="10"/>
      <c r="BC4" s="10">
        <v>89.99</v>
      </c>
      <c r="BD4" s="40">
        <f t="shared" si="13"/>
        <v>0.67020000000000002</v>
      </c>
      <c r="BE4" s="9">
        <v>0</v>
      </c>
      <c r="BF4" s="37">
        <f t="shared" si="8"/>
        <v>0</v>
      </c>
      <c r="BG4" s="37">
        <f t="shared" si="14"/>
        <v>0</v>
      </c>
    </row>
    <row r="5" spans="1:59" ht="35.1" customHeight="1" x14ac:dyDescent="0.25">
      <c r="A5" s="30">
        <v>4</v>
      </c>
      <c r="B5" s="1"/>
      <c r="C5" s="1"/>
      <c r="D5" s="1" t="s">
        <v>81</v>
      </c>
      <c r="E5" s="1"/>
      <c r="F5" s="1" t="s">
        <v>4</v>
      </c>
      <c r="G5" s="1"/>
      <c r="H5" s="1" t="s">
        <v>68</v>
      </c>
      <c r="I5" s="1" t="s">
        <v>63</v>
      </c>
      <c r="J5" s="1" t="s">
        <v>71</v>
      </c>
      <c r="K5" s="51" t="s">
        <v>76</v>
      </c>
      <c r="L5" s="1" t="s">
        <v>64</v>
      </c>
      <c r="M5" s="1" t="s">
        <v>79</v>
      </c>
      <c r="N5" s="1"/>
      <c r="O5" s="53"/>
      <c r="P5" s="54" t="s">
        <v>85</v>
      </c>
      <c r="Q5" s="1"/>
      <c r="R5" s="1" t="s">
        <v>56</v>
      </c>
      <c r="S5" s="31"/>
      <c r="T5" s="32">
        <v>7.95</v>
      </c>
      <c r="U5" s="33">
        <v>23.28</v>
      </c>
      <c r="V5" s="34">
        <v>23.28</v>
      </c>
      <c r="W5" s="10"/>
      <c r="X5" s="1" t="s">
        <v>3</v>
      </c>
      <c r="Y5" s="46">
        <v>37.5</v>
      </c>
      <c r="Z5" s="46">
        <v>26</v>
      </c>
      <c r="AA5" s="46">
        <v>32.5</v>
      </c>
      <c r="AB5" s="32">
        <v>6</v>
      </c>
      <c r="AC5" s="9">
        <v>2</v>
      </c>
      <c r="AD5" s="49">
        <f t="shared" si="9"/>
        <v>3.2000000000000001E-2</v>
      </c>
      <c r="AE5" s="36">
        <f t="shared" si="10"/>
        <v>4063</v>
      </c>
      <c r="AF5" s="1">
        <v>3300</v>
      </c>
      <c r="AG5" s="37">
        <f t="shared" si="11"/>
        <v>0.81</v>
      </c>
      <c r="AH5" s="1" t="s">
        <v>80</v>
      </c>
      <c r="AI5" s="38">
        <v>0.314</v>
      </c>
      <c r="AJ5" s="37">
        <f t="shared" si="15"/>
        <v>7.31</v>
      </c>
      <c r="AK5" s="37">
        <f t="shared" si="0"/>
        <v>31.4</v>
      </c>
      <c r="AL5" s="38">
        <v>0.04</v>
      </c>
      <c r="AM5" s="37">
        <f t="shared" si="1"/>
        <v>1.7</v>
      </c>
      <c r="AN5" s="38">
        <v>0.05</v>
      </c>
      <c r="AO5" s="37">
        <f t="shared" si="2"/>
        <v>2.12</v>
      </c>
      <c r="AP5" s="38">
        <v>0.08</v>
      </c>
      <c r="AQ5" s="37">
        <f t="shared" si="3"/>
        <v>3.4</v>
      </c>
      <c r="AR5" s="1"/>
      <c r="AS5" s="38"/>
      <c r="AT5" s="37">
        <f t="shared" si="4"/>
        <v>0</v>
      </c>
      <c r="AU5" s="1"/>
      <c r="AV5" s="38"/>
      <c r="AW5" s="39">
        <f t="shared" si="5"/>
        <v>0</v>
      </c>
      <c r="AX5" s="37">
        <f t="shared" si="12"/>
        <v>7.22</v>
      </c>
      <c r="AY5" s="37">
        <f t="shared" si="6"/>
        <v>38.619999999999997</v>
      </c>
      <c r="AZ5" s="40">
        <f t="shared" si="7"/>
        <v>9.0200000000000002E-2</v>
      </c>
      <c r="BA5" s="10">
        <v>42.45</v>
      </c>
      <c r="BB5" s="10"/>
      <c r="BC5" s="10">
        <v>89.99</v>
      </c>
      <c r="BD5" s="40">
        <f t="shared" si="13"/>
        <v>0.52829999999999999</v>
      </c>
      <c r="BE5" s="9">
        <v>0</v>
      </c>
      <c r="BF5" s="37">
        <f t="shared" si="8"/>
        <v>0</v>
      </c>
      <c r="BG5" s="37">
        <f t="shared" si="14"/>
        <v>0</v>
      </c>
    </row>
  </sheetData>
  <sheetProtection insertRows="0" deleteRows="0" sort="0"/>
  <protectedRanges>
    <protectedRange sqref="AX2:AZ5 BC2:BE5 L2:N5 A2:J5 Q2:AU5" name="Range1"/>
    <protectedRange sqref="AW2:AW5" name="Range1_1"/>
    <protectedRange sqref="K2:K5" name="Range1_1_1"/>
    <protectedRange sqref="BB2:BB5" name="Range1_3"/>
    <protectedRange sqref="O2:O5" name="Range1_2_1"/>
    <protectedRange sqref="P2:P5" name="Range1_4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#REF!</xm:f>
          </x14:formula1>
          <xm:sqref>D2:D5</xm:sqref>
        </x14:dataValidation>
        <x14:dataValidation type="list" allowBlank="1" showInputMessage="1" showErrorMessage="1" xr:uid="{23036B1C-EF94-4149-8917-CD20EA975AD4}">
          <x14:formula1>
            <xm:f>#REF!</xm:f>
          </x14:formula1>
          <xm:sqref>X2:X5</xm:sqref>
        </x14:dataValidation>
        <x14:dataValidation type="list" allowBlank="1" showInputMessage="1" showErrorMessage="1" xr:uid="{601F07CB-2BB6-4FBB-B2DD-209F0466B4F5}">
          <x14:formula1>
            <xm:f>#REF!</xm:f>
          </x14:formula1>
          <xm:sqref>E2:E5</xm:sqref>
        </x14:dataValidation>
        <x14:dataValidation type="list" allowBlank="1" showInputMessage="1" showErrorMessage="1" xr:uid="{975F8755-D97F-4631-B24F-2BA933EACC2B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2026-01-23T00:52:46Z</dcterms:modified>
</cp:coreProperties>
</file>