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5C5F946-2762-48F6-AB86-EAE6220EDC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8" i="5" l="1"/>
  <c r="AU8" i="5"/>
  <c r="AT8" i="5"/>
  <c r="AY8" i="5" s="1"/>
  <c r="AE7" i="5"/>
  <c r="AF7" i="5" s="1"/>
  <c r="AH7" i="5" s="1"/>
  <c r="AM7" i="5"/>
  <c r="AP7" i="5"/>
  <c r="AY7" i="5"/>
  <c r="AQ7" i="5" l="1"/>
  <c r="AK7" i="5"/>
  <c r="AR7" i="5"/>
  <c r="AY3" i="5"/>
  <c r="AY4" i="5"/>
  <c r="AY5" i="5"/>
  <c r="AY6" i="5"/>
  <c r="AS7" i="5" l="1"/>
  <c r="AX7" i="5"/>
  <c r="AP3" i="5"/>
  <c r="AP4" i="5"/>
  <c r="AP5" i="5"/>
  <c r="AP6" i="5"/>
  <c r="AP2" i="5"/>
  <c r="AM3" i="5"/>
  <c r="AM4" i="5"/>
  <c r="AM5" i="5"/>
  <c r="AM6" i="5"/>
  <c r="AM2" i="5"/>
  <c r="AE6" i="5"/>
  <c r="AF6" i="5" s="1"/>
  <c r="AH6" i="5" s="1"/>
  <c r="AK6" i="5"/>
  <c r="AE5" i="5"/>
  <c r="AF5" i="5" s="1"/>
  <c r="AH5" i="5" s="1"/>
  <c r="AK5" i="5"/>
  <c r="AE4" i="5"/>
  <c r="AF4" i="5" s="1"/>
  <c r="AH4" i="5" s="1"/>
  <c r="AK4" i="5"/>
  <c r="AE3" i="5"/>
  <c r="AF3" i="5" s="1"/>
  <c r="AK3" i="5"/>
  <c r="AY2" i="5"/>
  <c r="AZ7" i="5" s="1"/>
  <c r="AE2" i="5"/>
  <c r="AF2" i="5" s="1"/>
  <c r="AK2" i="5" l="1"/>
  <c r="AQ4" i="5"/>
  <c r="AR4" i="5" s="1"/>
  <c r="AX4" i="5" s="1"/>
  <c r="AQ5" i="5"/>
  <c r="AR5" i="5" s="1"/>
  <c r="AX5" i="5" s="1"/>
  <c r="AQ2" i="5"/>
  <c r="AR2" i="5" s="1"/>
  <c r="AX2" i="5" s="1"/>
  <c r="AQ6" i="5"/>
  <c r="AR6" i="5" s="1"/>
  <c r="AQ3" i="5"/>
  <c r="AR3" i="5" s="1"/>
  <c r="AX3" i="5" s="1"/>
  <c r="AS4" i="5" l="1"/>
  <c r="AS6" i="5"/>
  <c r="AX6" i="5"/>
  <c r="AS5" i="5"/>
  <c r="AS2" i="5"/>
  <c r="AS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P1" authorId="0" shapeId="0" xr:uid="{B830D9DF-FE33-4003-B507-9ED3007F972F}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 xr:uid="{782CE47C-E0FC-46CC-AA19-2CB263DC644E}">
      <text>
        <r>
          <rPr>
            <sz val="11"/>
            <rFont val="Calibri"/>
            <family val="2"/>
          </rPr>
          <t>[DA $]+[Load 1 $ (Fashion)]</t>
        </r>
      </text>
    </comment>
    <comment ref="AR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S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<sst xmlns="http://schemas.openxmlformats.org/spreadsheetml/2006/main" count="152" uniqueCount="92">
  <si>
    <t>Brand</t>
  </si>
  <si>
    <t>Package Type</t>
  </si>
  <si>
    <t>Licensor</t>
  </si>
  <si>
    <t>Normal</t>
  </si>
  <si>
    <t>Kirkton House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</si>
  <si>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</si>
  <si>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</si>
  <si>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</si>
  <si>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</si>
  <si>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</si>
  <si>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</si>
  <si>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</si>
  <si>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</si>
  <si>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</si>
  <si>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</si>
  <si>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</si>
  <si>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</si>
  <si>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</si>
  <si>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</si>
  <si>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</si>
  <si>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</si>
  <si>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</si>
  <si>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</si>
  <si>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</si>
  <si>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</si>
  <si>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</si>
  <si>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</si>
  <si>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</si>
  <si>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</si>
  <si>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</si>
  <si>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</si>
  <si>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</si>
  <si>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</si>
  <si>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</si>
  <si>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</si>
  <si>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</si>
  <si>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</si>
  <si>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</si>
  <si>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</si>
  <si>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</si>
  <si>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</si>
  <si>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</si>
  <si>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</si>
  <si>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</si>
  <si>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</si>
  <si>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</si>
  <si>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</si>
  <si>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Carton</t>
  </si>
  <si>
    <t>Description-Short</t>
  </si>
  <si>
    <t>Unit of Measure</t>
  </si>
  <si>
    <t>COMFORTER (SET)</t>
  </si>
  <si>
    <t>Shanghai, China</t>
  </si>
  <si>
    <t>Trim</t>
  </si>
  <si>
    <t>Material-Short</t>
  </si>
  <si>
    <t>Size/Spec.</t>
  </si>
  <si>
    <t>Additional Customer Item#</t>
  </si>
  <si>
    <t>Additional Customer Price</t>
  </si>
  <si>
    <t>9404.40.9022</t>
  </si>
  <si>
    <t>9404.40.9022</t>
    <phoneticPr fontId="7" type="noConversion"/>
  </si>
  <si>
    <t>Full: 88" W x 92" L</t>
    <phoneticPr fontId="7" type="noConversion"/>
  </si>
  <si>
    <t>Sophie</t>
    <phoneticPr fontId="7" type="noConversion"/>
  </si>
  <si>
    <t>Brody</t>
    <phoneticPr fontId="7" type="noConversion"/>
  </si>
  <si>
    <t>Floral printed comforter</t>
    <phoneticPr fontId="7" type="noConversion"/>
  </si>
  <si>
    <t>Poly jersey comforter</t>
    <phoneticPr fontId="7" type="noConversion"/>
  </si>
  <si>
    <t>Poly texture with trim and ruffle</t>
    <phoneticPr fontId="7" type="noConversion"/>
  </si>
  <si>
    <t>Front-140gsm 100%polyester  Jersey; no flange
Back--85gsm 100%polyester with Solid;
Filler:185gsm 100% Polyester Filler</t>
    <phoneticPr fontId="7" type="noConversion"/>
  </si>
  <si>
    <t>Front-100%polyester texture  with trim/Ruffles;
Back--85gsm 100%polyester with Solid;
Filler:185gsm Polyester Filler</t>
    <phoneticPr fontId="7" type="noConversion"/>
  </si>
  <si>
    <t>Front-85gsm 100%polyester with print;
Back-85gsm 100%polyester with Solid;
Filler-85gsm100%  Polyester Filler</t>
    <phoneticPr fontId="7" type="noConversion"/>
  </si>
  <si>
    <t>Front-140gsm 100%polyester  Jersey; no flange;
Back--85gsm 100%polyester with Solid;
Filler-185gsm 100% Polyester Filler</t>
    <phoneticPr fontId="7" type="noConversion"/>
  </si>
  <si>
    <t>White</t>
    <phoneticPr fontId="7" type="noConversion"/>
  </si>
  <si>
    <t>Twin: 63" W x 92" L</t>
    <phoneticPr fontId="7" type="noConversion"/>
  </si>
  <si>
    <t>Gray</t>
    <phoneticPr fontId="7" type="noConversion"/>
  </si>
  <si>
    <t>Front-85gsm 100%polyester with print;
Back-85gsm 100%polyester with Solid;
Filler-185gsm100%  Polyester Filler</t>
    <phoneticPr fontId="7" type="noConversion"/>
  </si>
  <si>
    <t xml:space="preserve">ALDI Dorm T  or F comforter </t>
    <phoneticPr fontId="7" type="noConversion"/>
  </si>
  <si>
    <t>4069365821473</t>
    <phoneticPr fontId="7" type="noConversion"/>
  </si>
  <si>
    <t>4069365821510</t>
    <phoneticPr fontId="7" type="noConversion"/>
  </si>
  <si>
    <t>4069365821251</t>
    <phoneticPr fontId="7" type="noConversion"/>
  </si>
  <si>
    <t>4069365821527</t>
    <phoneticPr fontId="7" type="noConversion"/>
  </si>
  <si>
    <t>4069365821503</t>
    <phoneticPr fontId="7" type="noConversion"/>
  </si>
  <si>
    <t>4069365821275</t>
    <phoneticPr fontId="7" type="noConversion"/>
  </si>
  <si>
    <t>Floral</t>
    <phoneticPr fontId="7" type="noConversion"/>
  </si>
  <si>
    <t>Floral/Gray/White</t>
    <phoneticPr fontId="7" type="noConversion"/>
  </si>
  <si>
    <t>Twin: 63" W x 92" L/Full: 88" W x 92" L</t>
    <phoneticPr fontId="7" type="noConversion"/>
  </si>
  <si>
    <t xml:space="preserve">Front A:85gsm MF with print;   Front B:140gsm 100% Pol Jersey; no flange;    Front C:100%pol texture  with trim/Ruffles; Back:-85gsm 100% MF with Solid;Filler:185gsm Polyester  </t>
    <phoneticPr fontId="7" type="noConversion"/>
  </si>
  <si>
    <t>Sophie/Brody</t>
    <phoneticPr fontId="7" type="noConversion"/>
  </si>
  <si>
    <t>ALDI10-1841</t>
    <phoneticPr fontId="7" type="noConversion"/>
  </si>
  <si>
    <t>ALDI10-1842</t>
  </si>
  <si>
    <t>ALDI10-1843</t>
  </si>
  <si>
    <t>ALDI10-1844</t>
  </si>
  <si>
    <t>ALDI10-1845</t>
  </si>
  <si>
    <t>ALDI10-1846</t>
  </si>
  <si>
    <t>ALDI90-1847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</si>
</sst>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&quot;$&quot;#,##0.000"/>
  </numFmts>
  <fonts count="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6" fillId="3" borderId="1" xfId="1" applyFont="1" applyFill="1" applyBorder="1" applyAlignment="1">
      <alignment wrapText="1"/>
    </xf>
    <xf numFmtId="177" fontId="4" fillId="3" borderId="2" xfId="1" applyNumberFormat="1" applyFont="1" applyFill="1" applyBorder="1" applyAlignment="1">
      <alignment wrapText="1"/>
    </xf>
    <xf numFmtId="177" fontId="1" fillId="0" borderId="1" xfId="4" applyNumberFormat="1" applyFont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5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177" fontId="0" fillId="0" borderId="0" xfId="0" applyNumberFormat="1" applyAlignment="1">
      <alignment wrapText="1"/>
    </xf>
    <xf numFmtId="0" fontId="1" fillId="0" borderId="1" xfId="4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4" quotePrefix="1" applyBorder="1" applyAlignment="1">
      <alignment wrapText="1"/>
    </xf>
    <xf numFmtId="181" fontId="2" fillId="0" borderId="0" xfId="4" applyNumberFormat="1" applyAlignment="1">
      <alignment wrapText="1"/>
    </xf>
    <xf numFmtId="181" fontId="6" fillId="0" borderId="1" xfId="1" applyNumberFormat="1" applyFont="1" applyBorder="1" applyAlignment="1">
      <alignment wrapText="1"/>
    </xf>
    <xf numFmtId="0" fontId="2" fillId="0" borderId="1" xfId="4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4" quotePrefix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8" fontId="2" fillId="0" borderId="1" xfId="4" applyNumberFormat="1" applyFont="1" applyBorder="1" applyAlignment="1">
      <alignment horizontal="left" vertical="center" wrapText="1"/>
    </xf>
    <xf numFmtId="2" fontId="2" fillId="0" borderId="1" xfId="4" applyNumberFormat="1" applyFont="1" applyBorder="1" applyAlignment="1">
      <alignment horizontal="left" vertical="center" wrapText="1"/>
    </xf>
    <xf numFmtId="177" fontId="2" fillId="2" borderId="1" xfId="5" applyNumberFormat="1" applyFont="1" applyFill="1" applyBorder="1" applyAlignment="1">
      <alignment horizontal="left" vertical="center" wrapText="1"/>
    </xf>
    <xf numFmtId="177" fontId="2" fillId="0" borderId="2" xfId="4" applyNumberFormat="1" applyFont="1" applyBorder="1" applyAlignment="1">
      <alignment horizontal="left" vertical="center" wrapText="1"/>
    </xf>
    <xf numFmtId="177" fontId="2" fillId="0" borderId="1" xfId="4" applyNumberFormat="1" applyFont="1" applyBorder="1" applyAlignment="1">
      <alignment horizontal="left" vertical="center" wrapText="1"/>
    </xf>
    <xf numFmtId="1" fontId="2" fillId="0" borderId="1" xfId="4" applyNumberFormat="1" applyFont="1" applyBorder="1" applyAlignment="1">
      <alignment horizontal="left" vertical="center" wrapText="1"/>
    </xf>
    <xf numFmtId="180" fontId="2" fillId="2" borderId="1" xfId="4" applyNumberFormat="1" applyFont="1" applyFill="1" applyBorder="1" applyAlignment="1">
      <alignment horizontal="left" vertical="center" wrapText="1"/>
    </xf>
    <xf numFmtId="1" fontId="2" fillId="2" borderId="1" xfId="4" applyNumberFormat="1" applyFont="1" applyFill="1" applyBorder="1" applyAlignment="1">
      <alignment horizontal="left" vertical="center" wrapText="1"/>
    </xf>
    <xf numFmtId="177" fontId="2" fillId="2" borderId="1" xfId="4" applyNumberFormat="1" applyFont="1" applyFill="1" applyBorder="1" applyAlignment="1">
      <alignment horizontal="left" vertical="center" wrapText="1"/>
    </xf>
    <xf numFmtId="10" fontId="2" fillId="0" borderId="1" xfId="4" applyNumberFormat="1" applyFont="1" applyBorder="1" applyAlignment="1">
      <alignment horizontal="left" vertical="center" wrapText="1"/>
    </xf>
    <xf numFmtId="10" fontId="2" fillId="2" borderId="1" xfId="6" applyNumberFormat="1" applyFont="1" applyFill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left" vertical="center" wrapText="1"/>
    </xf>
    <xf numFmtId="177" fontId="2" fillId="0" borderId="0" xfId="4" applyNumberFormat="1" applyFont="1" applyAlignment="1">
      <alignment horizontal="left" vertical="center" wrapText="1"/>
    </xf>
    <xf numFmtId="0" fontId="2" fillId="0" borderId="0" xfId="4" applyFont="1" applyAlignment="1">
      <alignment horizontal="left" vertical="center" wrapText="1"/>
    </xf>
    <xf numFmtId="2" fontId="8" fillId="0" borderId="1" xfId="4" applyNumberFormat="1" applyFont="1" applyBorder="1" applyAlignment="1">
      <alignment wrapText="1"/>
    </xf>
    <xf numFmtId="0" fontId="3" fillId="5" borderId="1" xfId="0" applyFont="1" applyFill="1" applyBorder="1"/>
  </cellXfs>
  <cellStyles count="7">
    <cellStyle name="Currency 2" xfId="5" xr:uid="{909D753B-7795-44DB-8D49-DDF3EB660F89}"/>
    <cellStyle name="Normal 2" xfId="4" xr:uid="{1396466A-7FF8-474B-8E84-6FF5839C34CB}"/>
    <cellStyle name="Normal 2 18 2" xfId="1" xr:uid="{1BA08453-9F65-454B-A4A0-7177E70831F2}"/>
    <cellStyle name="Percent 2" xfId="6" xr:uid="{CC6C81F9-A306-42AD-A249-E8F99F43A519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dimension ref="A1:BB8"/>
  <sheetViews>
    <sheetView tabSelected="1" zoomScale="70" zoomScaleNormal="70" workbookViewId="0">
      <selection activeCell="Q2" sqref="Q2:Q8"/>
    </sheetView>
  </sheetViews>
  <sheetFormatPr defaultColWidth="9.140625" defaultRowHeight="15"/>
  <cols>
    <col min="1" max="1" width="6.5703125" style="3" customWidth="1"/>
    <col min="2" max="2" width="18.140625" style="4" customWidth="1"/>
    <col min="3" max="3" width="8.42578125" style="4" customWidth="1"/>
    <col min="4" max="4" width="7.85546875" style="4" customWidth="1"/>
    <col min="5" max="5" width="12.5703125" style="4" customWidth="1"/>
    <col min="6" max="6" width="11.28515625" style="4" customWidth="1"/>
    <col min="7" max="7" width="7.5703125" style="4" customWidth="1"/>
    <col min="8" max="8" width="11.85546875" style="4" customWidth="1"/>
    <col min="9" max="9" width="13.85546875" style="4" customWidth="1"/>
    <col min="10" max="10" width="29.5703125" style="4" customWidth="1"/>
    <col min="11" max="11" width="44.42578125" style="4" customWidth="1"/>
    <col min="12" max="12" width="13.140625" style="2" customWidth="1"/>
    <col min="13" max="13" width="13.140625" style="4" customWidth="1"/>
    <col min="14" max="14" width="6.140625" style="4" customWidth="1"/>
    <col min="15" max="15" width="8.85546875" style="4" customWidth="1"/>
    <col min="16" max="16" width="8.5703125" style="2" customWidth="1"/>
    <col min="17" max="17" width="16" style="4" customWidth="1"/>
    <col min="18" max="18" width="21.42578125" style="4" customWidth="1"/>
    <col min="19" max="19" width="9.7109375" style="4" customWidth="1"/>
    <col min="20" max="20" width="9.7109375" style="5" customWidth="1"/>
    <col min="21" max="21" width="8" style="6" customWidth="1"/>
    <col min="22" max="22" width="12" style="7" customWidth="1"/>
    <col min="23" max="23" width="8.5703125" style="7" customWidth="1"/>
    <col min="24" max="24" width="8.140625" style="7" customWidth="1"/>
    <col min="25" max="25" width="9.42578125" style="4" customWidth="1"/>
    <col min="26" max="26" width="8.140625" style="42" customWidth="1"/>
    <col min="27" max="27" width="8.7109375" style="42" customWidth="1"/>
    <col min="28" max="28" width="7.140625" style="42" customWidth="1"/>
    <col min="29" max="29" width="9" style="6" customWidth="1"/>
    <col min="30" max="30" width="6.28515625" style="8" customWidth="1"/>
    <col min="31" max="31" width="10" style="45" customWidth="1"/>
    <col min="32" max="32" width="9.85546875" style="8" customWidth="1"/>
    <col min="33" max="33" width="7.85546875" style="4" customWidth="1"/>
    <col min="34" max="34" width="8.85546875" style="7" customWidth="1"/>
    <col min="35" max="35" width="7.85546875" style="4" customWidth="1"/>
    <col min="36" max="36" width="8.42578125" style="9" customWidth="1"/>
    <col min="37" max="37" width="9" style="7" customWidth="1"/>
    <col min="38" max="38" width="7.85546875" style="9" customWidth="1"/>
    <col min="39" max="39" width="10" style="54" customWidth="1"/>
    <col min="40" max="40" width="9.5703125" style="4" customWidth="1"/>
    <col min="41" max="41" width="9.5703125" style="9" customWidth="1"/>
    <col min="42" max="42" width="10" style="7" customWidth="1"/>
    <col min="43" max="43" width="9.5703125" style="7" customWidth="1"/>
    <col min="44" max="44" width="11.85546875" style="7" customWidth="1"/>
    <col min="45" max="45" width="14.85546875" style="9" customWidth="1"/>
    <col min="46" max="46" width="7.85546875" style="7" customWidth="1"/>
    <col min="47" max="47" width="10.140625" style="50" customWidth="1"/>
    <col min="48" max="49" width="9.5703125" style="7" customWidth="1"/>
    <col min="50" max="50" width="14.85546875" style="4" customWidth="1"/>
    <col min="51" max="51" width="15.85546875" style="4" customWidth="1"/>
    <col min="52" max="52" width="17.5703125" style="4" customWidth="1"/>
    <col min="53" max="54" width="9.140625" style="7"/>
    <col min="55" max="16384" width="9.140625" style="4"/>
  </cols>
  <sheetData>
    <row r="1" spans="1:54" ht="68.099999999999994" customHeight="1">
      <c r="A1" s="12" t="s">
        <v>5</v>
      </c>
      <c r="B1" s="12" t="s">
        <v>6</v>
      </c>
      <c r="C1" s="40" t="s">
        <v>7</v>
      </c>
      <c r="D1" s="41" t="s">
        <v>0</v>
      </c>
      <c r="E1" s="41" t="s">
        <v>2</v>
      </c>
      <c r="F1" s="14" t="s">
        <v>45</v>
      </c>
      <c r="G1" s="40" t="s">
        <v>8</v>
      </c>
      <c r="H1" s="13" t="s">
        <v>9</v>
      </c>
      <c r="I1" s="13" t="s">
        <v>48</v>
      </c>
      <c r="J1" s="13" t="s">
        <v>10</v>
      </c>
      <c r="K1" s="13" t="s">
        <v>53</v>
      </c>
      <c r="L1" s="48" t="s">
        <v>54</v>
      </c>
      <c r="M1" s="13" t="s">
        <v>11</v>
      </c>
      <c r="N1" s="40" t="s">
        <v>52</v>
      </c>
      <c r="O1" s="40" t="s">
        <v>12</v>
      </c>
      <c r="P1" s="49" t="s">
        <v>55</v>
      </c>
      <c r="Q1" s="40" t="s">
        <v>13</v>
      </c>
      <c r="R1" s="40" t="s">
        <v>14</v>
      </c>
      <c r="S1" s="13" t="s">
        <v>49</v>
      </c>
      <c r="T1" s="15" t="s">
        <v>15</v>
      </c>
      <c r="U1" s="16" t="s">
        <v>16</v>
      </c>
      <c r="V1" s="17" t="s">
        <v>17</v>
      </c>
      <c r="W1" s="18" t="s">
        <v>18</v>
      </c>
      <c r="X1" s="19" t="s">
        <v>19</v>
      </c>
      <c r="Y1" s="20" t="s">
        <v>1</v>
      </c>
      <c r="Z1" s="43" t="s">
        <v>20</v>
      </c>
      <c r="AA1" s="43" t="s">
        <v>21</v>
      </c>
      <c r="AB1" s="43" t="s">
        <v>22</v>
      </c>
      <c r="AC1" s="21" t="s">
        <v>23</v>
      </c>
      <c r="AD1" s="22" t="s">
        <v>24</v>
      </c>
      <c r="AE1" s="46" t="s">
        <v>25</v>
      </c>
      <c r="AF1" s="23" t="s">
        <v>26</v>
      </c>
      <c r="AG1" s="12" t="s">
        <v>27</v>
      </c>
      <c r="AH1" s="24" t="s">
        <v>28</v>
      </c>
      <c r="AI1" s="12" t="s">
        <v>29</v>
      </c>
      <c r="AJ1" s="25" t="s">
        <v>30</v>
      </c>
      <c r="AK1" s="26" t="s">
        <v>31</v>
      </c>
      <c r="AL1" s="25" t="s">
        <v>32</v>
      </c>
      <c r="AM1" s="55" t="s">
        <v>33</v>
      </c>
      <c r="AN1" s="20" t="s">
        <v>34</v>
      </c>
      <c r="AO1" s="25" t="s">
        <v>35</v>
      </c>
      <c r="AP1" s="24" t="s">
        <v>36</v>
      </c>
      <c r="AQ1" s="24" t="s">
        <v>37</v>
      </c>
      <c r="AR1" s="27" t="s">
        <v>38</v>
      </c>
      <c r="AS1" s="27" t="s">
        <v>39</v>
      </c>
      <c r="AT1" s="28" t="s">
        <v>40</v>
      </c>
      <c r="AU1" s="28" t="s">
        <v>56</v>
      </c>
      <c r="AV1" s="12" t="s">
        <v>41</v>
      </c>
      <c r="AW1" s="12" t="s">
        <v>42</v>
      </c>
      <c r="AX1" s="29" t="s">
        <v>43</v>
      </c>
      <c r="AY1" s="29" t="s">
        <v>44</v>
      </c>
      <c r="BA1" s="4"/>
      <c r="BB1" s="4"/>
    </row>
    <row r="2" spans="1:54" ht="90.75" customHeight="1">
      <c r="A2" s="30">
        <v>1</v>
      </c>
      <c r="B2" s="31"/>
      <c r="C2" s="31"/>
      <c r="D2" s="31" t="s">
        <v>4</v>
      </c>
      <c r="E2" s="31"/>
      <c r="F2" s="31" t="s">
        <v>50</v>
      </c>
      <c r="G2" s="31" t="s">
        <v>60</v>
      </c>
      <c r="H2" s="31" t="s">
        <v>62</v>
      </c>
      <c r="I2" s="31" t="s">
        <v>62</v>
      </c>
      <c r="J2" s="31" t="s">
        <v>67</v>
      </c>
      <c r="K2" s="31" t="s">
        <v>72</v>
      </c>
      <c r="L2" s="52" t="s">
        <v>70</v>
      </c>
      <c r="M2" s="31" t="s">
        <v>80</v>
      </c>
      <c r="N2" s="31"/>
      <c r="O2" s="53">
        <v>730298</v>
      </c>
      <c r="P2" s="1">
        <v>714409</v>
      </c>
      <c r="Q2" s="75" t="s">
        <v>85</v>
      </c>
      <c r="R2" s="53" t="s">
        <v>74</v>
      </c>
      <c r="S2" s="31" t="s">
        <v>46</v>
      </c>
      <c r="T2" s="32">
        <v>34.799999999999997</v>
      </c>
      <c r="U2" s="33">
        <v>7.85</v>
      </c>
      <c r="V2" s="34">
        <v>4.43</v>
      </c>
      <c r="W2" s="35">
        <v>4.43</v>
      </c>
      <c r="X2" s="10"/>
      <c r="Y2" s="31" t="s">
        <v>3</v>
      </c>
      <c r="Z2" s="44">
        <v>43</v>
      </c>
      <c r="AA2" s="44">
        <v>43</v>
      </c>
      <c r="AB2" s="44">
        <v>88</v>
      </c>
      <c r="AC2" s="74">
        <v>2</v>
      </c>
      <c r="AD2" s="11">
        <v>6</v>
      </c>
      <c r="AE2" s="47">
        <f>IF(Z2="","",Z2*AA2*AB2/1000000)</f>
        <v>0.16300000000000001</v>
      </c>
      <c r="AF2" s="36">
        <f>IF(AD2="","",65/AE2*AD2)</f>
        <v>2393</v>
      </c>
      <c r="AG2" s="31"/>
      <c r="AH2" s="37"/>
      <c r="AI2" s="31" t="s">
        <v>58</v>
      </c>
      <c r="AJ2" s="38">
        <v>0.32800000000000001</v>
      </c>
      <c r="AK2" s="37">
        <f>IF(ISERROR(W2*AJ2),"",W2*AJ2)</f>
        <v>1.45</v>
      </c>
      <c r="AL2" s="38">
        <v>0.01</v>
      </c>
      <c r="AM2" s="37">
        <f>IF(ISERROR(AT2*AL2),"",AT2*AL2)</f>
        <v>0.05</v>
      </c>
      <c r="AN2" s="31"/>
      <c r="AO2" s="38"/>
      <c r="AP2" s="37">
        <f>IF(ISERROR(AT2*AO2),"",AT2*AO2)</f>
        <v>0</v>
      </c>
      <c r="AQ2" s="37">
        <f>IF(ISERROR(AM2+AP2),"",AM2+AP2)</f>
        <v>0.05</v>
      </c>
      <c r="AR2" s="37">
        <f>IF(ISERROR(W2+AQ2),"",W2+AQ2)</f>
        <v>4.4800000000000004</v>
      </c>
      <c r="AS2" s="39">
        <f>IF(ISERROR((AT2-AR2)/AT2),"",(AT2-AR2)/AT2)</f>
        <v>0.13850000000000001</v>
      </c>
      <c r="AT2" s="37">
        <v>5.2</v>
      </c>
      <c r="AU2" s="37">
        <v>5.2</v>
      </c>
      <c r="AV2" s="10" t="s">
        <v>51</v>
      </c>
      <c r="AW2" s="11">
        <v>4295</v>
      </c>
      <c r="AX2" s="37">
        <f>IF(ISERROR(AR2*AW2),"",AR2*AW2)</f>
        <v>19241.599999999999</v>
      </c>
      <c r="AY2" s="37">
        <f>IF(ISERROR(AT2*AW2),"",AT2*AW2)</f>
        <v>22334</v>
      </c>
      <c r="BA2" s="4"/>
      <c r="BB2" s="4"/>
    </row>
    <row r="3" spans="1:54" ht="90.75" customHeight="1">
      <c r="A3" s="30">
        <v>2</v>
      </c>
      <c r="B3" s="31"/>
      <c r="C3" s="31"/>
      <c r="D3" s="31" t="s">
        <v>4</v>
      </c>
      <c r="E3" s="31"/>
      <c r="F3" s="31" t="s">
        <v>50</v>
      </c>
      <c r="G3" s="31" t="s">
        <v>60</v>
      </c>
      <c r="H3" s="31" t="s">
        <v>62</v>
      </c>
      <c r="I3" s="31" t="s">
        <v>62</v>
      </c>
      <c r="J3" s="31" t="s">
        <v>67</v>
      </c>
      <c r="K3" s="31" t="s">
        <v>72</v>
      </c>
      <c r="L3" s="52" t="s">
        <v>59</v>
      </c>
      <c r="M3" s="31" t="s">
        <v>80</v>
      </c>
      <c r="N3" s="31"/>
      <c r="O3" s="53">
        <v>730298</v>
      </c>
      <c r="P3" s="1">
        <v>714409</v>
      </c>
      <c r="Q3" s="75" t="s">
        <v>86</v>
      </c>
      <c r="R3" s="53" t="s">
        <v>75</v>
      </c>
      <c r="S3" s="31" t="s">
        <v>46</v>
      </c>
      <c r="T3" s="32">
        <v>43.4</v>
      </c>
      <c r="U3" s="33">
        <v>7.85</v>
      </c>
      <c r="V3" s="34">
        <v>5.53</v>
      </c>
      <c r="W3" s="35">
        <v>5.53</v>
      </c>
      <c r="X3" s="10"/>
      <c r="Y3" s="31" t="s">
        <v>3</v>
      </c>
      <c r="Z3" s="44">
        <v>43</v>
      </c>
      <c r="AA3" s="44">
        <v>43</v>
      </c>
      <c r="AB3" s="44">
        <v>88</v>
      </c>
      <c r="AC3" s="74">
        <v>2</v>
      </c>
      <c r="AD3" s="11">
        <v>6</v>
      </c>
      <c r="AE3" s="47">
        <f t="shared" ref="AE3:AE7" si="0">IF(Z3="","",Z3*AA3*AB3/1000000)</f>
        <v>0.16300000000000001</v>
      </c>
      <c r="AF3" s="36">
        <f t="shared" ref="AF3:AF7" si="1">IF(AD3="","",65/AE3*AD3)</f>
        <v>2393</v>
      </c>
      <c r="AG3" s="31"/>
      <c r="AH3" s="37"/>
      <c r="AI3" s="31" t="s">
        <v>57</v>
      </c>
      <c r="AJ3" s="38">
        <v>0.32800000000000001</v>
      </c>
      <c r="AK3" s="37">
        <f>IF(ISERROR(W3*AJ3),"",W3*AJ3)</f>
        <v>1.81</v>
      </c>
      <c r="AL3" s="38">
        <v>0.01</v>
      </c>
      <c r="AM3" s="37">
        <f t="shared" ref="AM3:AM7" si="2">IF(ISERROR(AT3*AL3),"",AT3*AL3)</f>
        <v>0.06</v>
      </c>
      <c r="AN3" s="31"/>
      <c r="AO3" s="38"/>
      <c r="AP3" s="37">
        <f t="shared" ref="AP3:AP7" si="3">IF(ISERROR(AT3*AO3),"",AT3*AO3)</f>
        <v>0</v>
      </c>
      <c r="AQ3" s="37">
        <f t="shared" ref="AQ3:AQ7" si="4">IF(ISERROR(AM3+AP3),"",AM3+AP3)</f>
        <v>0.06</v>
      </c>
      <c r="AR3" s="37">
        <f t="shared" ref="AR3:AR7" si="5">IF(ISERROR(W3+AQ3),"",W3+AQ3)</f>
        <v>5.59</v>
      </c>
      <c r="AS3" s="39">
        <f t="shared" ref="AS3:AS7" si="6">IF(ISERROR((AT3-AR3)/AT3),"",(AT3-AR3)/AT3)</f>
        <v>0.1333</v>
      </c>
      <c r="AT3" s="37">
        <v>6.45</v>
      </c>
      <c r="AU3" s="37">
        <v>6.45</v>
      </c>
      <c r="AV3" s="10" t="s">
        <v>51</v>
      </c>
      <c r="AW3" s="11">
        <v>4295</v>
      </c>
      <c r="AX3" s="37">
        <f t="shared" ref="AX3:AX7" si="7">IF(ISERROR(AR3*AW3),"",AR3*AW3)</f>
        <v>24009.05</v>
      </c>
      <c r="AY3" s="37">
        <f t="shared" ref="AY3:AY7" si="8">IF(ISERROR(AT3*AW3),"",AT3*AW3)</f>
        <v>27702.75</v>
      </c>
      <c r="BA3" s="4"/>
      <c r="BB3" s="4"/>
    </row>
    <row r="4" spans="1:54" ht="90.75" customHeight="1">
      <c r="A4" s="30">
        <v>3</v>
      </c>
      <c r="B4" s="31"/>
      <c r="C4" s="31"/>
      <c r="D4" s="31" t="s">
        <v>4</v>
      </c>
      <c r="E4" s="31"/>
      <c r="F4" s="31" t="s">
        <v>50</v>
      </c>
      <c r="G4" s="31" t="s">
        <v>61</v>
      </c>
      <c r="H4" s="31" t="s">
        <v>63</v>
      </c>
      <c r="I4" s="31" t="s">
        <v>63</v>
      </c>
      <c r="J4" s="31" t="s">
        <v>68</v>
      </c>
      <c r="K4" s="31" t="s">
        <v>68</v>
      </c>
      <c r="L4" s="52" t="s">
        <v>70</v>
      </c>
      <c r="M4" s="31" t="s">
        <v>71</v>
      </c>
      <c r="N4" s="31"/>
      <c r="O4" s="53">
        <v>730298</v>
      </c>
      <c r="P4" s="1">
        <v>714409</v>
      </c>
      <c r="Q4" s="75" t="s">
        <v>87</v>
      </c>
      <c r="R4" s="53" t="s">
        <v>76</v>
      </c>
      <c r="S4" s="31" t="s">
        <v>46</v>
      </c>
      <c r="T4" s="32">
        <v>51</v>
      </c>
      <c r="U4" s="33">
        <v>7.85</v>
      </c>
      <c r="V4" s="34">
        <v>6.5</v>
      </c>
      <c r="W4" s="35">
        <v>6.5</v>
      </c>
      <c r="X4" s="10"/>
      <c r="Y4" s="31" t="s">
        <v>3</v>
      </c>
      <c r="Z4" s="44">
        <v>43</v>
      </c>
      <c r="AA4" s="44">
        <v>43</v>
      </c>
      <c r="AB4" s="44">
        <v>88</v>
      </c>
      <c r="AC4" s="74">
        <v>2</v>
      </c>
      <c r="AD4" s="11">
        <v>6</v>
      </c>
      <c r="AE4" s="47">
        <f t="shared" si="0"/>
        <v>0.16300000000000001</v>
      </c>
      <c r="AF4" s="36">
        <f t="shared" si="1"/>
        <v>2393</v>
      </c>
      <c r="AG4" s="31"/>
      <c r="AH4" s="37">
        <f t="shared" ref="AH4:AH7" si="9">IF(ISERROR(AG4/AF4),"",AG4/AF4)</f>
        <v>0</v>
      </c>
      <c r="AI4" s="31" t="s">
        <v>57</v>
      </c>
      <c r="AJ4" s="38">
        <v>0.32800000000000001</v>
      </c>
      <c r="AK4" s="37">
        <f t="shared" ref="AK4:AK7" si="10">IF(ISERROR(W4*AJ4),"",W4*AJ4)</f>
        <v>2.13</v>
      </c>
      <c r="AL4" s="38">
        <v>0.01</v>
      </c>
      <c r="AM4" s="37">
        <f t="shared" si="2"/>
        <v>0.08</v>
      </c>
      <c r="AN4" s="31"/>
      <c r="AO4" s="38"/>
      <c r="AP4" s="37">
        <f t="shared" si="3"/>
        <v>0</v>
      </c>
      <c r="AQ4" s="37">
        <f t="shared" si="4"/>
        <v>0.08</v>
      </c>
      <c r="AR4" s="37">
        <f t="shared" si="5"/>
        <v>6.58</v>
      </c>
      <c r="AS4" s="39">
        <f t="shared" si="6"/>
        <v>0.2024</v>
      </c>
      <c r="AT4" s="37">
        <v>8.25</v>
      </c>
      <c r="AU4" s="37">
        <v>8.25</v>
      </c>
      <c r="AV4" s="10" t="s">
        <v>51</v>
      </c>
      <c r="AW4" s="11">
        <v>4295</v>
      </c>
      <c r="AX4" s="37">
        <f t="shared" si="7"/>
        <v>28261.1</v>
      </c>
      <c r="AY4" s="37">
        <f t="shared" si="8"/>
        <v>35433.75</v>
      </c>
      <c r="BA4" s="4"/>
      <c r="BB4" s="4"/>
    </row>
    <row r="5" spans="1:54" ht="90.75" customHeight="1">
      <c r="A5" s="30">
        <v>4</v>
      </c>
      <c r="B5" s="31"/>
      <c r="C5" s="31"/>
      <c r="D5" s="31" t="s">
        <v>4</v>
      </c>
      <c r="E5" s="31"/>
      <c r="F5" s="31" t="s">
        <v>50</v>
      </c>
      <c r="G5" s="31" t="s">
        <v>61</v>
      </c>
      <c r="H5" s="31" t="s">
        <v>63</v>
      </c>
      <c r="I5" s="31" t="s">
        <v>63</v>
      </c>
      <c r="J5" s="31" t="s">
        <v>65</v>
      </c>
      <c r="K5" s="31" t="s">
        <v>65</v>
      </c>
      <c r="L5" s="52" t="s">
        <v>59</v>
      </c>
      <c r="M5" s="31" t="s">
        <v>71</v>
      </c>
      <c r="N5" s="31"/>
      <c r="O5" s="53">
        <v>730298</v>
      </c>
      <c r="P5" s="1">
        <v>714409</v>
      </c>
      <c r="Q5" s="75" t="s">
        <v>88</v>
      </c>
      <c r="R5" s="53" t="s">
        <v>77</v>
      </c>
      <c r="S5" s="31" t="s">
        <v>46</v>
      </c>
      <c r="T5" s="32">
        <v>63.5</v>
      </c>
      <c r="U5" s="33">
        <v>7.85</v>
      </c>
      <c r="V5" s="34">
        <v>8.09</v>
      </c>
      <c r="W5" s="35">
        <v>8.09</v>
      </c>
      <c r="X5" s="10"/>
      <c r="Y5" s="31" t="s">
        <v>3</v>
      </c>
      <c r="Z5" s="44">
        <v>43</v>
      </c>
      <c r="AA5" s="44">
        <v>43</v>
      </c>
      <c r="AB5" s="44">
        <v>88</v>
      </c>
      <c r="AC5" s="74">
        <v>2</v>
      </c>
      <c r="AD5" s="11">
        <v>6</v>
      </c>
      <c r="AE5" s="47">
        <f t="shared" si="0"/>
        <v>0.16300000000000001</v>
      </c>
      <c r="AF5" s="36">
        <f t="shared" si="1"/>
        <v>2393</v>
      </c>
      <c r="AG5" s="31"/>
      <c r="AH5" s="37">
        <f t="shared" si="9"/>
        <v>0</v>
      </c>
      <c r="AI5" s="31" t="s">
        <v>58</v>
      </c>
      <c r="AJ5" s="38">
        <v>0.32800000000000001</v>
      </c>
      <c r="AK5" s="37">
        <f t="shared" si="10"/>
        <v>2.65</v>
      </c>
      <c r="AL5" s="38">
        <v>0.01</v>
      </c>
      <c r="AM5" s="37">
        <f t="shared" si="2"/>
        <v>0.1</v>
      </c>
      <c r="AN5" s="31"/>
      <c r="AO5" s="38"/>
      <c r="AP5" s="37">
        <f t="shared" si="3"/>
        <v>0</v>
      </c>
      <c r="AQ5" s="37">
        <f t="shared" si="4"/>
        <v>0.1</v>
      </c>
      <c r="AR5" s="37">
        <f t="shared" si="5"/>
        <v>8.19</v>
      </c>
      <c r="AS5" s="39">
        <f t="shared" si="6"/>
        <v>0.2049</v>
      </c>
      <c r="AT5" s="37">
        <v>10.3</v>
      </c>
      <c r="AU5" s="37">
        <v>10.3</v>
      </c>
      <c r="AV5" s="10" t="s">
        <v>51</v>
      </c>
      <c r="AW5" s="11">
        <v>4295</v>
      </c>
      <c r="AX5" s="37">
        <f t="shared" si="7"/>
        <v>35176.050000000003</v>
      </c>
      <c r="AY5" s="37">
        <f t="shared" si="8"/>
        <v>44238.5</v>
      </c>
      <c r="BA5" s="4"/>
      <c r="BB5" s="4"/>
    </row>
    <row r="6" spans="1:54" ht="90.75" customHeight="1">
      <c r="A6" s="30">
        <v>5</v>
      </c>
      <c r="B6" s="31"/>
      <c r="C6" s="31"/>
      <c r="D6" s="31" t="s">
        <v>4</v>
      </c>
      <c r="E6" s="31"/>
      <c r="F6" s="31" t="s">
        <v>50</v>
      </c>
      <c r="G6" s="31"/>
      <c r="H6" s="31" t="s">
        <v>64</v>
      </c>
      <c r="I6" s="31" t="s">
        <v>64</v>
      </c>
      <c r="J6" s="31" t="s">
        <v>66</v>
      </c>
      <c r="K6" s="31" t="s">
        <v>66</v>
      </c>
      <c r="L6" s="52" t="s">
        <v>70</v>
      </c>
      <c r="M6" s="31" t="s">
        <v>69</v>
      </c>
      <c r="N6" s="31"/>
      <c r="O6" s="53">
        <v>730298</v>
      </c>
      <c r="P6" s="1">
        <v>714409</v>
      </c>
      <c r="Q6" s="75" t="s">
        <v>89</v>
      </c>
      <c r="R6" s="53" t="s">
        <v>78</v>
      </c>
      <c r="S6" s="31" t="s">
        <v>46</v>
      </c>
      <c r="T6" s="32">
        <v>53</v>
      </c>
      <c r="U6" s="33">
        <v>7.85</v>
      </c>
      <c r="V6" s="34">
        <v>6.75</v>
      </c>
      <c r="W6" s="35">
        <v>6.75</v>
      </c>
      <c r="X6" s="10"/>
      <c r="Y6" s="31" t="s">
        <v>3</v>
      </c>
      <c r="Z6" s="44">
        <v>43</v>
      </c>
      <c r="AA6" s="44">
        <v>43</v>
      </c>
      <c r="AB6" s="44">
        <v>88</v>
      </c>
      <c r="AC6" s="74">
        <v>2</v>
      </c>
      <c r="AD6" s="11">
        <v>6</v>
      </c>
      <c r="AE6" s="47">
        <f t="shared" si="0"/>
        <v>0.16300000000000001</v>
      </c>
      <c r="AF6" s="36">
        <f t="shared" si="1"/>
        <v>2393</v>
      </c>
      <c r="AG6" s="31"/>
      <c r="AH6" s="37">
        <f t="shared" si="9"/>
        <v>0</v>
      </c>
      <c r="AI6" s="31" t="s">
        <v>57</v>
      </c>
      <c r="AJ6" s="38">
        <v>0.32800000000000001</v>
      </c>
      <c r="AK6" s="37">
        <f t="shared" si="10"/>
        <v>2.21</v>
      </c>
      <c r="AL6" s="38">
        <v>0.01</v>
      </c>
      <c r="AM6" s="37">
        <f t="shared" si="2"/>
        <v>0.08</v>
      </c>
      <c r="AN6" s="31"/>
      <c r="AO6" s="38"/>
      <c r="AP6" s="37">
        <f t="shared" si="3"/>
        <v>0</v>
      </c>
      <c r="AQ6" s="37">
        <f t="shared" si="4"/>
        <v>0.08</v>
      </c>
      <c r="AR6" s="37">
        <f t="shared" si="5"/>
        <v>6.83</v>
      </c>
      <c r="AS6" s="39">
        <f t="shared" si="6"/>
        <v>0.1721</v>
      </c>
      <c r="AT6" s="37">
        <v>8.25</v>
      </c>
      <c r="AU6" s="37">
        <v>8.25</v>
      </c>
      <c r="AV6" s="10" t="s">
        <v>51</v>
      </c>
      <c r="AW6" s="11">
        <v>4295</v>
      </c>
      <c r="AX6" s="37">
        <f t="shared" si="7"/>
        <v>29334.85</v>
      </c>
      <c r="AY6" s="37">
        <f t="shared" si="8"/>
        <v>35433.75</v>
      </c>
      <c r="BA6" s="4"/>
      <c r="BB6" s="4"/>
    </row>
    <row r="7" spans="1:54" ht="90.75" customHeight="1">
      <c r="A7" s="30">
        <v>6</v>
      </c>
      <c r="B7" s="51"/>
      <c r="C7" s="31"/>
      <c r="D7" s="31" t="s">
        <v>4</v>
      </c>
      <c r="E7" s="31"/>
      <c r="F7" s="31" t="s">
        <v>50</v>
      </c>
      <c r="G7" s="31"/>
      <c r="H7" s="31" t="s">
        <v>64</v>
      </c>
      <c r="I7" s="31" t="s">
        <v>64</v>
      </c>
      <c r="J7" s="31" t="s">
        <v>66</v>
      </c>
      <c r="K7" s="31" t="s">
        <v>66</v>
      </c>
      <c r="L7" s="52" t="s">
        <v>59</v>
      </c>
      <c r="M7" s="31" t="s">
        <v>69</v>
      </c>
      <c r="N7" s="31"/>
      <c r="O7" s="53">
        <v>730298</v>
      </c>
      <c r="P7" s="1">
        <v>714409</v>
      </c>
      <c r="Q7" s="75" t="s">
        <v>90</v>
      </c>
      <c r="R7" s="53" t="s">
        <v>79</v>
      </c>
      <c r="S7" s="31" t="s">
        <v>46</v>
      </c>
      <c r="T7" s="32">
        <v>64</v>
      </c>
      <c r="U7" s="33">
        <v>7.85</v>
      </c>
      <c r="V7" s="34">
        <v>8.15</v>
      </c>
      <c r="W7" s="35">
        <v>8.15</v>
      </c>
      <c r="X7" s="10"/>
      <c r="Y7" s="31" t="s">
        <v>3</v>
      </c>
      <c r="Z7" s="44">
        <v>43</v>
      </c>
      <c r="AA7" s="44">
        <v>43</v>
      </c>
      <c r="AB7" s="44">
        <v>88</v>
      </c>
      <c r="AC7" s="74">
        <v>2</v>
      </c>
      <c r="AD7" s="11">
        <v>6</v>
      </c>
      <c r="AE7" s="47">
        <f t="shared" si="0"/>
        <v>0.16300000000000001</v>
      </c>
      <c r="AF7" s="36">
        <f t="shared" si="1"/>
        <v>2393</v>
      </c>
      <c r="AG7" s="31"/>
      <c r="AH7" s="37">
        <f t="shared" si="9"/>
        <v>0</v>
      </c>
      <c r="AI7" s="31" t="s">
        <v>57</v>
      </c>
      <c r="AJ7" s="38">
        <v>0.32800000000000001</v>
      </c>
      <c r="AK7" s="37">
        <f t="shared" si="10"/>
        <v>2.67</v>
      </c>
      <c r="AL7" s="38">
        <v>0.01</v>
      </c>
      <c r="AM7" s="37">
        <f t="shared" si="2"/>
        <v>0.1</v>
      </c>
      <c r="AN7" s="31"/>
      <c r="AO7" s="38"/>
      <c r="AP7" s="37">
        <f t="shared" si="3"/>
        <v>0</v>
      </c>
      <c r="AQ7" s="37">
        <f t="shared" si="4"/>
        <v>0.1</v>
      </c>
      <c r="AR7" s="37">
        <f t="shared" si="5"/>
        <v>8.25</v>
      </c>
      <c r="AS7" s="39">
        <f t="shared" si="6"/>
        <v>0.19120000000000001</v>
      </c>
      <c r="AT7" s="37">
        <v>10.199999999999999</v>
      </c>
      <c r="AU7" s="37">
        <v>10.199999999999999</v>
      </c>
      <c r="AV7" s="10" t="s">
        <v>51</v>
      </c>
      <c r="AW7" s="11">
        <v>4295</v>
      </c>
      <c r="AX7" s="37">
        <f t="shared" si="7"/>
        <v>35433.75</v>
      </c>
      <c r="AY7" s="37">
        <f t="shared" si="8"/>
        <v>43809</v>
      </c>
      <c r="AZ7" s="7">
        <f>SUM(AY2:AY7)</f>
        <v>208951.75</v>
      </c>
      <c r="BA7" s="4"/>
      <c r="BB7" s="4"/>
    </row>
    <row r="8" spans="1:54" s="73" customFormat="1" ht="83.1" customHeight="1">
      <c r="A8" s="56">
        <v>7</v>
      </c>
      <c r="B8" s="56"/>
      <c r="C8" s="56"/>
      <c r="D8" s="31" t="s">
        <v>4</v>
      </c>
      <c r="E8" s="56"/>
      <c r="F8" s="56" t="s">
        <v>50</v>
      </c>
      <c r="G8" s="56" t="s">
        <v>84</v>
      </c>
      <c r="H8" s="57" t="s">
        <v>73</v>
      </c>
      <c r="I8" s="57" t="s">
        <v>73</v>
      </c>
      <c r="J8" s="56" t="s">
        <v>83</v>
      </c>
      <c r="K8" s="56" t="s">
        <v>83</v>
      </c>
      <c r="L8" s="57" t="s">
        <v>82</v>
      </c>
      <c r="M8" s="56" t="s">
        <v>81</v>
      </c>
      <c r="N8" s="56"/>
      <c r="O8" s="58">
        <v>730298</v>
      </c>
      <c r="P8" s="59">
        <v>714409</v>
      </c>
      <c r="Q8" s="75" t="s">
        <v>91</v>
      </c>
      <c r="R8" s="56"/>
      <c r="S8" s="56" t="s">
        <v>47</v>
      </c>
      <c r="T8" s="60"/>
      <c r="U8" s="61"/>
      <c r="V8" s="62"/>
      <c r="W8" s="63">
        <v>39.450000000000003</v>
      </c>
      <c r="X8" s="64"/>
      <c r="Y8" s="31" t="s">
        <v>3</v>
      </c>
      <c r="Z8" s="44">
        <v>43</v>
      </c>
      <c r="AA8" s="44">
        <v>43</v>
      </c>
      <c r="AB8" s="44">
        <v>88</v>
      </c>
      <c r="AC8" s="61">
        <v>11</v>
      </c>
      <c r="AD8" s="65">
        <v>1</v>
      </c>
      <c r="AE8" s="66"/>
      <c r="AF8" s="67"/>
      <c r="AG8" s="56"/>
      <c r="AH8" s="68"/>
      <c r="AI8" s="56"/>
      <c r="AJ8" s="69"/>
      <c r="AK8" s="68"/>
      <c r="AL8" s="69"/>
      <c r="AM8" s="68"/>
      <c r="AN8" s="56"/>
      <c r="AO8" s="69"/>
      <c r="AP8" s="68"/>
      <c r="AQ8" s="68"/>
      <c r="AR8" s="68"/>
      <c r="AS8" s="70"/>
      <c r="AT8" s="68">
        <f>SUM(AT2:AT7)</f>
        <v>48.65</v>
      </c>
      <c r="AU8" s="71">
        <f>SUM(AU2:AU7)</f>
        <v>48.65</v>
      </c>
      <c r="AV8" s="64" t="s">
        <v>51</v>
      </c>
      <c r="AW8" s="65">
        <v>4295</v>
      </c>
      <c r="AX8" s="68">
        <f>IF(ISERROR(AR8*AW8),"",AR8*AW8)</f>
        <v>0</v>
      </c>
      <c r="AY8" s="68">
        <f>IF(ISERROR(AT8*AW8),"",AT8*AW8)</f>
        <v>208951.75</v>
      </c>
      <c r="AZ8" s="72"/>
    </row>
  </sheetData>
  <sheetProtection insertRows="0" deleteRows="0" sort="0"/>
  <protectedRanges>
    <protectedRange sqref="AV1 AV9:AW156 AU2:AU7 A9:J156 A2:K7 AW2:AW8 M2:O156 A8:G8 Q9:AT156 J8:K8 R2:AT8" name="Range1"/>
    <protectedRange sqref="K9:K161" name="Range1_1"/>
    <protectedRange sqref="L2:L156 H8:I8" name="Range1_2"/>
    <protectedRange sqref="P2:P156" name="Range1_3"/>
    <protectedRange sqref="AU8:AU156" name="Range1_4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5A0DC69-0849-4EB6-B557-47B261EBE3CD}">
          <x14:formula1>
            <xm:f>#REF!</xm:f>
          </x14:formula1>
          <xm:sqref>D2:D8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Y2:Y8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S2:S8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E2:E8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F2:F8</xm:sqref>
        </x14:dataValidation>
        <x14:dataValidation type="list" allowBlank="1" showInputMessage="1" showErrorMessage="1" xr:uid="{1EBC830F-2760-4B9C-8F7E-D9B5DB5E3BC1}">
          <x14:formula1>
            <xm:f>#REF!</xm:f>
          </x14:formula1>
          <xm:sqref>AV2:AV8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2026-01-12T05:58:45Z</dcterms:modified>
</cp:coreProperties>
</file>