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FEE4428-219D-43DD-B081-6A31FBAB7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L2" i="5" l="1"/>
  <c r="AS2" i="5" s="1"/>
  <c r="AY2" i="5"/>
  <c r="AD2" i="5"/>
  <c r="AE2" i="5" s="1"/>
  <c r="AJ2" i="5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<sst xmlns="http://schemas.openxmlformats.org/spreadsheetml/2006/main" count="69" uniqueCount="69">
  <si>
    <t>Brand</t>
  </si>
  <si>
    <t>Package Type</t>
  </si>
  <si>
    <t>Licensor</t>
  </si>
  <si>
    <t>Normal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</si>
  <si>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</si>
  <si>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</si>
  <si>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</si>
  <si>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</si>
  <si>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</si>
  <si>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</si>
  <si>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</si>
  <si>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</si>
  <si>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</si>
  <si>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</si>
  <si>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</si>
  <si>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</si>
  <si>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</si>
  <si>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</si>
  <si>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</si>
  <si>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</si>
  <si>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</si>
  <si>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</si>
  <si>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</si>
  <si>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</si>
  <si>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</si>
  <si>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</si>
  <si>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</si>
  <si>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</si>
  <si>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</si>
  <si>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</si>
  <si>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</si>
  <si>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</si>
  <si>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</si>
  <si>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</si>
  <si>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</si>
  <si>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</si>
  <si>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</si>
  <si>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</si>
  <si>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</si>
  <si>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</si>
  <si>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</si>
  <si>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</si>
  <si>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</si>
  <si>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</si>
  <si>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</si>
  <si>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Pair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</si>
  <si>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</si>
  <si>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</si>
  <si>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</si>
  <si>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</si>
  <si>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</si>
  <si>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</si>
  <si>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</si>
  <si>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</si>
  <si>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</si>
  <si>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</si>
  <si>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90gsm MF pillowcases</t>
    <phoneticPr fontId="69" type="noConversion"/>
  </si>
  <si>
    <t>Simply Soft MF S2 Pcases Black</t>
    <phoneticPr fontId="69" type="noConversion"/>
  </si>
  <si>
    <t>SS MF S2PC BLACK</t>
    <phoneticPr fontId="69" type="noConversion"/>
  </si>
  <si>
    <r>
      <t>50x75cm(2</t>
    </r>
    <r>
      <rPr>
        <sz val="11"/>
        <rFont val="宋体"/>
        <family val="2"/>
        <charset val="134"/>
      </rPr>
      <t>）</t>
    </r>
    <phoneticPr fontId="69" type="noConversion"/>
  </si>
  <si>
    <t>red</t>
    <phoneticPr fontId="69" type="noConversion"/>
  </si>
  <si>
    <t>G95611</t>
    <phoneticPr fontId="69" type="noConversion"/>
  </si>
  <si>
    <t>QB8891509</t>
    <phoneticPr fontId="69" type="noConversion"/>
  </si>
  <si>
    <t>Order No</t>
    <phoneticPr fontId="69" type="noConversion"/>
  </si>
  <si>
    <t>order type</t>
    <phoneticPr fontId="69" type="noConversion"/>
  </si>
  <si>
    <t>director</t>
    <phoneticPr fontId="69" type="noConversion"/>
  </si>
  <si>
    <t>order qty</t>
    <phoneticPr fontId="69" type="noConversion"/>
  </si>
  <si>
    <t>contract date</t>
    <phoneticPr fontId="69" type="noConversion"/>
  </si>
  <si>
    <t>NR21-0671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</si>
</sst>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4" fillId="5" borderId="13" xfId="4" applyFill="1" applyBorder="1" applyAlignment="1">
      <alignment wrapText="1"/>
    </xf>
    <xf numFmtId="14" fontId="4" fillId="5" borderId="13" xfId="4" applyNumberFormat="1" applyFill="1" applyBorder="1" applyAlignment="1">
      <alignment wrapText="1"/>
    </xf>
    <xf numFmtId="0" fontId="5" fillId="5" borderId="13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2"/>
  <sheetViews>
    <sheetView tabSelected="1" topLeftCell="F1" workbookViewId="0">
      <selection activeCell="P2" sqref="P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9.140625" style="3"/>
    <col min="52" max="52" width="11.7109375" style="3" customWidth="1"/>
    <col min="53" max="54" width="9.140625" style="6"/>
    <col min="55" max="55" width="9.5703125" style="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49" t="s">
        <v>63</v>
      </c>
      <c r="BA1" s="49" t="s">
        <v>64</v>
      </c>
      <c r="BB1" s="49" t="s">
        <v>66</v>
      </c>
      <c r="BC1" s="49" t="s">
        <v>67</v>
      </c>
    </row>
    <row r="2" spans="1:55">
      <c r="A2" s="36">
        <v>1</v>
      </c>
      <c r="B2" s="37"/>
      <c r="C2" s="37"/>
      <c r="D2" s="37"/>
      <c r="E2" s="37"/>
      <c r="F2" s="37" t="s">
        <v>4</v>
      </c>
      <c r="G2" s="37" t="s">
        <v>56</v>
      </c>
      <c r="H2" s="37" t="s">
        <v>57</v>
      </c>
      <c r="I2" s="37" t="s">
        <v>58</v>
      </c>
      <c r="J2" s="37" t="s">
        <v>54</v>
      </c>
      <c r="K2" s="37" t="s">
        <v>55</v>
      </c>
      <c r="L2" s="48" t="s">
        <v>59</v>
      </c>
      <c r="M2" s="37" t="s">
        <v>60</v>
      </c>
      <c r="N2" s="37"/>
      <c r="O2" s="37" t="s">
        <v>61</v>
      </c>
      <c r="P2" s="51" t="s">
        <v>68</v>
      </c>
      <c r="Q2" s="37"/>
      <c r="R2" s="37" t="s">
        <v>45</v>
      </c>
      <c r="S2" s="38">
        <v>10.3</v>
      </c>
      <c r="T2" s="39">
        <v>8.1</v>
      </c>
      <c r="U2" s="40">
        <v>1.27</v>
      </c>
      <c r="V2" s="41">
        <v>1.27</v>
      </c>
      <c r="W2" s="12"/>
      <c r="X2" s="37" t="s">
        <v>3</v>
      </c>
      <c r="Y2" s="39">
        <v>60</v>
      </c>
      <c r="Z2" s="39">
        <v>30</v>
      </c>
      <c r="AA2" s="39">
        <v>21</v>
      </c>
      <c r="AB2" s="42">
        <v>2</v>
      </c>
      <c r="AC2" s="11">
        <v>45</v>
      </c>
      <c r="AD2" s="43">
        <f>IF(Y2="","",Y2*Z2*AA2/1000000)</f>
        <v>3.7999999999999999E-2</v>
      </c>
      <c r="AE2" s="44">
        <f t="shared" ref="AE2" si="0">IF(AC2="","",65/AD2*AC2)</f>
        <v>76974</v>
      </c>
      <c r="AF2" s="37"/>
      <c r="AG2" s="45"/>
      <c r="AH2" s="37"/>
      <c r="AI2" s="46"/>
      <c r="AJ2" s="45">
        <f t="shared" ref="AJ2" si="1">IF(ISERROR(V2*AI2),"",V2*AI2)</f>
        <v>0</v>
      </c>
      <c r="AK2" s="46">
        <v>0</v>
      </c>
      <c r="AL2" s="45">
        <f t="shared" ref="AL2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" si="3">IF(ISERROR(V2+AS2),"",V2+AS2)</f>
        <v>1.27</v>
      </c>
      <c r="AU2" s="47">
        <f>IF(ISERROR((AV2-AT2)/AV2),"",(AV2-AT2)/AV2)</f>
        <v>7.9699999999999993E-2</v>
      </c>
      <c r="AV2" s="12">
        <v>1.38</v>
      </c>
      <c r="AW2" s="11"/>
      <c r="AX2" s="45">
        <f t="shared" ref="AX2" si="4">IF(ISERROR(AT2*AW2),"",AT2*AW2)</f>
        <v>0</v>
      </c>
      <c r="AY2" s="45">
        <f t="shared" ref="AY2" si="5">IF(ISERROR(AV2*AW2),"",AV2*AW2)</f>
        <v>0</v>
      </c>
      <c r="AZ2" s="49" t="s">
        <v>62</v>
      </c>
      <c r="BA2" s="49" t="s">
        <v>65</v>
      </c>
      <c r="BB2" s="49">
        <v>3500</v>
      </c>
      <c r="BC2" s="50">
        <v>46158</v>
      </c>
    </row>
  </sheetData>
  <sheetProtection insertRows="0" deleteRows="0" sort="0"/>
  <protectedRanges>
    <protectedRange sqref="M3:AW191 A2:J191 M2:O2 Q2:AW2" name="Range1"/>
    <protectedRange sqref="K2:K196" name="Range1_1"/>
    <protectedRange sqref="L2:L191" name="Range1_2"/>
    <protectedRange sqref="P2" name="Range1_4_1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2026-01-08T01:20:14Z</dcterms:modified>
</cp:coreProperties>
</file>