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96522E1-1449-45D0-9BE0-FB5F01ABC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5" l="1"/>
  <c r="AY3" i="5"/>
  <c r="AW2" i="5"/>
  <c r="AY2" i="5"/>
  <c r="AZ2" i="5"/>
  <c r="AF2" i="5"/>
  <c r="AP2" i="5"/>
  <c r="AM2" i="5"/>
  <c r="AE3" i="5"/>
  <c r="AF3" i="5"/>
  <c r="AH3" i="5"/>
  <c r="AK2" i="5"/>
  <c r="AH2" i="5"/>
  <c r="AE2" i="5"/>
  <c r="AQ2" i="5"/>
  <c r="AR2" i="5"/>
  <c r="AX2" i="5"/>
  <c r="AS2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<sst xmlns="http://schemas.openxmlformats.org/spreadsheetml/2006/main" count="74" uniqueCount="65">
  <si>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</si>
  <si>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</si>
  <si>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</si>
  <si>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</si>
  <si>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</si>
  <si>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</si>
  <si>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</si>
  <si>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</si>
  <si>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</si>
  <si>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</si>
  <si>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</si>
  <si>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</si>
  <si>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</si>
  <si>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</si>
  <si>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</si>
  <si>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</si>
  <si>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</si>
  <si>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</si>
  <si>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</si>
  <si>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</si>
  <si>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</si>
  <si>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</si>
  <si>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</si>
  <si>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</si>
  <si>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</si>
  <si>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</si>
  <si>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</si>
  <si>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</si>
  <si>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</si>
  <si>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</si>
  <si>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</si>
  <si>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</si>
  <si>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</si>
  <si>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</si>
  <si>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</si>
  <si>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</si>
  <si>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</si>
  <si>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</si>
  <si>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</si>
  <si>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</si>
  <si>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</si>
  <si>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</si>
  <si>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</si>
  <si>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</si>
  <si>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</si>
  <si>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</si>
  <si>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</si>
  <si>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</si>
  <si>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</si>
  <si>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Qingdao, China</t>
  </si>
  <si>
    <t>Trim</t>
  </si>
  <si>
    <t>Material-Short</t>
  </si>
  <si>
    <t>Size/Spec.</t>
  </si>
  <si>
    <t>Additional Customer Item#</t>
  </si>
  <si>
    <t>Additional Customer Price</t>
  </si>
  <si>
    <t>Sage</t>
    <phoneticPr fontId="7" type="noConversion"/>
  </si>
  <si>
    <t>CUSHION/POUF</t>
  </si>
  <si>
    <t>Mink Foam ArmChair</t>
    <phoneticPr fontId="7" type="noConversion"/>
  </si>
  <si>
    <t>Outside Cover:220gsm Mink;Lining:90gsm jersey;25D Foam Filling</t>
    <phoneticPr fontId="7" type="noConversion"/>
  </si>
  <si>
    <t>19X16X19"</t>
    <phoneticPr fontId="7" type="noConversion"/>
  </si>
  <si>
    <t>Pink/Lavendar/Navy/Sage Green</t>
    <phoneticPr fontId="7" type="noConversion"/>
  </si>
  <si>
    <t>Assortment Item</t>
    <phoneticPr fontId="7" type="noConversion"/>
  </si>
  <si>
    <t>4061459027914</t>
    <phoneticPr fontId="7" type="noConversion"/>
  </si>
  <si>
    <t>ALDI31-1827</t>
    <phoneticPr fontId="7" type="noConversion"/>
  </si>
  <si>
    <t>ALDI90-1828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</si>
</sst>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([$$-409]* #,##0.00_);_([$$-409]* \(#,##0.00\);_([$$-409]* &quot;-&quot;??_);_(@_)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8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0" fontId="2" fillId="5" borderId="1" xfId="4" quotePrefix="1" applyFill="1" applyBorder="1" applyAlignment="1">
      <alignment wrapText="1"/>
    </xf>
    <xf numFmtId="0" fontId="3" fillId="5" borderId="1" xfId="0" applyFont="1" applyFill="1" applyBorder="1"/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vertical="center" wrapText="1"/>
    </xf>
    <xf numFmtId="0" fontId="2" fillId="0" borderId="1" xfId="4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5" borderId="1" xfId="4" applyFont="1" applyFill="1" applyBorder="1" applyAlignment="1">
      <alignment vertical="center" wrapText="1"/>
    </xf>
    <xf numFmtId="178" fontId="2" fillId="0" borderId="1" xfId="4" applyNumberFormat="1" applyFont="1" applyBorder="1" applyAlignment="1">
      <alignment vertical="center" wrapText="1"/>
    </xf>
    <xf numFmtId="2" fontId="2" fillId="0" borderId="1" xfId="4" applyNumberFormat="1" applyFont="1" applyBorder="1" applyAlignment="1">
      <alignment vertical="center" wrapText="1"/>
    </xf>
    <xf numFmtId="177" fontId="2" fillId="0" borderId="2" xfId="4" applyNumberFormat="1" applyFont="1" applyBorder="1" applyAlignment="1">
      <alignment vertical="center" wrapText="1"/>
    </xf>
    <xf numFmtId="177" fontId="2" fillId="0" borderId="1" xfId="4" applyNumberFormat="1" applyFont="1" applyBorder="1" applyAlignment="1">
      <alignment vertical="center" wrapText="1"/>
    </xf>
    <xf numFmtId="179" fontId="2" fillId="0" borderId="1" xfId="4" applyNumberFormat="1" applyFont="1" applyBorder="1" applyAlignment="1">
      <alignment wrapText="1"/>
    </xf>
    <xf numFmtId="1" fontId="2" fillId="0" borderId="1" xfId="4" applyNumberFormat="1" applyFont="1" applyBorder="1" applyAlignment="1">
      <alignment vertical="center" wrapText="1"/>
    </xf>
    <xf numFmtId="180" fontId="2" fillId="2" borderId="1" xfId="4" applyNumberFormat="1" applyFont="1" applyFill="1" applyBorder="1" applyAlignment="1">
      <alignment vertical="center" wrapText="1"/>
    </xf>
    <xf numFmtId="1" fontId="2" fillId="2" borderId="1" xfId="4" applyNumberFormat="1" applyFont="1" applyFill="1" applyBorder="1" applyAlignment="1">
      <alignment vertical="center" wrapText="1"/>
    </xf>
    <xf numFmtId="177" fontId="2" fillId="2" borderId="1" xfId="4" applyNumberFormat="1" applyFont="1" applyFill="1" applyBorder="1" applyAlignment="1">
      <alignment vertical="center" wrapText="1"/>
    </xf>
    <xf numFmtId="10" fontId="2" fillId="0" borderId="1" xfId="4" applyNumberFormat="1" applyFont="1" applyBorder="1" applyAlignment="1">
      <alignment vertical="center" wrapText="1"/>
    </xf>
    <xf numFmtId="10" fontId="2" fillId="2" borderId="1" xfId="6" applyNumberFormat="1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0" xfId="4" applyFont="1" applyAlignment="1">
      <alignment vertical="center" wrapText="1"/>
    </xf>
  </cellXfs>
  <cellStyles count="9">
    <cellStyle name="Currency 2" xfId="5" xr:uid="{909D753B-7795-44DB-8D49-DDF3EB660F89}"/>
    <cellStyle name="Currency_Sheet1 2" xfId="8" xr:uid="{4F8ED439-3D39-4D6A-9DD9-23EA9B742998}"/>
    <cellStyle name="Normal 2" xfId="4" xr:uid="{1396466A-7FF8-474B-8E84-6FF5839C34CB}"/>
    <cellStyle name="Normal 2 18 2" xfId="1" xr:uid="{1BA08453-9F65-454B-A4A0-7177E70831F2}"/>
    <cellStyle name="Normal_Copy of Request For Quote -- updated by VV on 043008 FINAL FINAL (4) 2" xfId="7" xr:uid="{960AFB53-F281-4F09-96B4-5BF7C41D246D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3"/>
  <sheetViews>
    <sheetView tabSelected="1" zoomScale="85" zoomScaleNormal="85" workbookViewId="0">
      <selection activeCell="E22" sqref="E22"/>
    </sheetView>
  </sheetViews>
  <sheetFormatPr defaultColWidth="9.140625" defaultRowHeight="15" x14ac:dyDescent="0.25"/>
  <cols>
    <col min="1" max="1" width="6.5703125" style="3" customWidth="1"/>
    <col min="2" max="2" width="17.8554687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8" width="7.42578125" style="4" customWidth="1"/>
    <col min="9" max="9" width="15" style="4" customWidth="1"/>
    <col min="10" max="10" width="20.7109375" style="4" bestFit="1" customWidth="1"/>
    <col min="11" max="11" width="15.28515625" style="4" customWidth="1"/>
    <col min="12" max="12" width="13.5703125" style="2" customWidth="1"/>
    <col min="13" max="13" width="8.7109375" style="4" customWidth="1"/>
    <col min="14" max="14" width="12.140625" style="4" customWidth="1"/>
    <col min="15" max="15" width="16.140625" style="4" customWidth="1"/>
    <col min="16" max="16" width="19.28515625" style="2" customWidth="1"/>
    <col min="17" max="17" width="12.5703125" style="4" customWidth="1"/>
    <col min="18" max="18" width="19.7109375" style="4" customWidth="1"/>
    <col min="19" max="19" width="9.5703125" style="4" customWidth="1"/>
    <col min="20" max="20" width="9.7109375" style="5" customWidth="1"/>
    <col min="21" max="21" width="8" style="6" customWidth="1"/>
    <col min="22" max="22" width="12" style="7" customWidth="1"/>
    <col min="23" max="23" width="8.5703125" style="7" customWidth="1"/>
    <col min="24" max="24" width="8.140625" style="7" customWidth="1"/>
    <col min="25" max="25" width="9.42578125" style="4" customWidth="1"/>
    <col min="26" max="26" width="8.140625" style="42" customWidth="1"/>
    <col min="27" max="27" width="8.7109375" style="42" customWidth="1"/>
    <col min="28" max="28" width="7.140625" style="42" customWidth="1"/>
    <col min="29" max="29" width="9" style="6" customWidth="1"/>
    <col min="30" max="30" width="6.28515625" style="8" customWidth="1"/>
    <col min="31" max="31" width="10" style="45" customWidth="1"/>
    <col min="32" max="32" width="9.85546875" style="8" customWidth="1"/>
    <col min="33" max="33" width="7.85546875" style="4" customWidth="1"/>
    <col min="34" max="34" width="8.85546875" style="7" customWidth="1"/>
    <col min="35" max="35" width="7.85546875" style="4" customWidth="1"/>
    <col min="36" max="36" width="8.42578125" style="9" customWidth="1"/>
    <col min="37" max="37" width="9" style="7" customWidth="1"/>
    <col min="38" max="38" width="7.85546875" style="9" customWidth="1"/>
    <col min="39" max="39" width="5.85546875" style="7" customWidth="1"/>
    <col min="40" max="40" width="9.5703125" style="4" customWidth="1"/>
    <col min="41" max="41" width="9.5703125" style="9" customWidth="1"/>
    <col min="42" max="42" width="10" style="7" customWidth="1"/>
    <col min="43" max="43" width="9.5703125" style="7" customWidth="1"/>
    <col min="44" max="44" width="11.85546875" style="7" customWidth="1"/>
    <col min="45" max="45" width="11.85546875" style="9" customWidth="1"/>
    <col min="46" max="46" width="11.42578125" style="7" customWidth="1"/>
    <col min="47" max="47" width="15.7109375" style="50" customWidth="1"/>
    <col min="48" max="49" width="9.5703125" style="7" customWidth="1"/>
    <col min="50" max="50" width="12.7109375" style="4" customWidth="1"/>
    <col min="51" max="51" width="12.85546875" style="4" customWidth="1"/>
    <col min="52" max="52" width="17.85546875" style="4" customWidth="1"/>
    <col min="53" max="54" width="9.140625" style="7"/>
    <col min="55" max="16384" width="9.140625" style="4"/>
  </cols>
  <sheetData>
    <row r="1" spans="1:54" ht="68.099999999999994" customHeight="1" x14ac:dyDescent="0.25">
      <c r="A1" s="12" t="s">
        <v>4</v>
      </c>
      <c r="B1" s="12" t="s">
        <v>5</v>
      </c>
      <c r="C1" s="40" t="s">
        <v>6</v>
      </c>
      <c r="D1" s="41" t="s">
        <v>0</v>
      </c>
      <c r="E1" s="41" t="s">
        <v>2</v>
      </c>
      <c r="F1" s="14" t="s">
        <v>44</v>
      </c>
      <c r="G1" s="40" t="s">
        <v>7</v>
      </c>
      <c r="H1" s="13" t="s">
        <v>8</v>
      </c>
      <c r="I1" s="13" t="s">
        <v>47</v>
      </c>
      <c r="J1" s="13" t="s">
        <v>9</v>
      </c>
      <c r="K1" s="13" t="s">
        <v>51</v>
      </c>
      <c r="L1" s="48" t="s">
        <v>52</v>
      </c>
      <c r="M1" s="13" t="s">
        <v>10</v>
      </c>
      <c r="N1" s="40" t="s">
        <v>50</v>
      </c>
      <c r="O1" s="40" t="s">
        <v>11</v>
      </c>
      <c r="P1" s="49" t="s">
        <v>53</v>
      </c>
      <c r="Q1" s="40" t="s">
        <v>12</v>
      </c>
      <c r="R1" s="40" t="s">
        <v>13</v>
      </c>
      <c r="S1" s="13" t="s">
        <v>48</v>
      </c>
      <c r="T1" s="15" t="s">
        <v>14</v>
      </c>
      <c r="U1" s="16" t="s">
        <v>15</v>
      </c>
      <c r="V1" s="17" t="s">
        <v>16</v>
      </c>
      <c r="W1" s="18" t="s">
        <v>17</v>
      </c>
      <c r="X1" s="19" t="s">
        <v>18</v>
      </c>
      <c r="Y1" s="20" t="s">
        <v>1</v>
      </c>
      <c r="Z1" s="43" t="s">
        <v>19</v>
      </c>
      <c r="AA1" s="43" t="s">
        <v>20</v>
      </c>
      <c r="AB1" s="43" t="s">
        <v>21</v>
      </c>
      <c r="AC1" s="21" t="s">
        <v>22</v>
      </c>
      <c r="AD1" s="22" t="s">
        <v>23</v>
      </c>
      <c r="AE1" s="46" t="s">
        <v>24</v>
      </c>
      <c r="AF1" s="23" t="s">
        <v>25</v>
      </c>
      <c r="AG1" s="12" t="s">
        <v>26</v>
      </c>
      <c r="AH1" s="24" t="s">
        <v>27</v>
      </c>
      <c r="AI1" s="12" t="s">
        <v>28</v>
      </c>
      <c r="AJ1" s="25" t="s">
        <v>29</v>
      </c>
      <c r="AK1" s="26" t="s">
        <v>30</v>
      </c>
      <c r="AL1" s="25" t="s">
        <v>31</v>
      </c>
      <c r="AM1" s="24" t="s">
        <v>32</v>
      </c>
      <c r="AN1" s="20" t="s">
        <v>33</v>
      </c>
      <c r="AO1" s="25" t="s">
        <v>34</v>
      </c>
      <c r="AP1" s="24" t="s">
        <v>35</v>
      </c>
      <c r="AQ1" s="24" t="s">
        <v>36</v>
      </c>
      <c r="AR1" s="27" t="s">
        <v>37</v>
      </c>
      <c r="AS1" s="27" t="s">
        <v>38</v>
      </c>
      <c r="AT1" s="28" t="s">
        <v>39</v>
      </c>
      <c r="AU1" s="28" t="s">
        <v>54</v>
      </c>
      <c r="AV1" s="12" t="s">
        <v>40</v>
      </c>
      <c r="AW1" s="12" t="s">
        <v>41</v>
      </c>
      <c r="AX1" s="29" t="s">
        <v>42</v>
      </c>
      <c r="AY1" s="29" t="s">
        <v>43</v>
      </c>
      <c r="BA1" s="4"/>
      <c r="BB1" s="4"/>
    </row>
    <row r="2" spans="1:54" ht="71.45" customHeight="1" x14ac:dyDescent="0.25">
      <c r="A2" s="30">
        <v>4</v>
      </c>
      <c r="B2" s="31"/>
      <c r="C2" s="31"/>
      <c r="D2" s="31"/>
      <c r="E2" s="31"/>
      <c r="F2" s="31" t="s">
        <v>56</v>
      </c>
      <c r="G2" s="31"/>
      <c r="H2" s="31" t="s">
        <v>57</v>
      </c>
      <c r="I2" s="31" t="s">
        <v>57</v>
      </c>
      <c r="J2" s="31" t="s">
        <v>58</v>
      </c>
      <c r="K2" s="31" t="s">
        <v>58</v>
      </c>
      <c r="L2" s="51" t="s">
        <v>59</v>
      </c>
      <c r="M2" s="31" t="s">
        <v>55</v>
      </c>
      <c r="N2" s="31"/>
      <c r="O2" s="31">
        <v>642154</v>
      </c>
      <c r="P2" s="1">
        <v>12540</v>
      </c>
      <c r="Q2" s="53" t="s">
        <v>63</v>
      </c>
      <c r="R2" s="52" t="s">
        <v>62</v>
      </c>
      <c r="S2" s="31" t="s">
        <v>45</v>
      </c>
      <c r="T2" s="32"/>
      <c r="U2" s="33"/>
      <c r="V2" s="34">
        <v>12.8</v>
      </c>
      <c r="W2" s="35">
        <v>12.8</v>
      </c>
      <c r="X2" s="10"/>
      <c r="Y2" s="31" t="s">
        <v>3</v>
      </c>
      <c r="Z2" s="44">
        <v>60</v>
      </c>
      <c r="AA2" s="44">
        <v>55</v>
      </c>
      <c r="AB2" s="44">
        <v>98</v>
      </c>
      <c r="AC2" s="33"/>
      <c r="AD2" s="11">
        <v>4</v>
      </c>
      <c r="AE2" s="47">
        <f t="shared" ref="AE2:AE3" si="0">IF(Z2="","",Z2*AA2*AB2/1000000)</f>
        <v>0.32300000000000001</v>
      </c>
      <c r="AF2" s="36" t="e">
        <f>#REF!</f>
        <v>#REF!</v>
      </c>
      <c r="AG2" s="31"/>
      <c r="AH2" s="37" t="str">
        <f t="shared" ref="AH2:AH3" si="1">IF(ISERROR(AG2/AF2),"",AG2/AF2)</f>
        <v/>
      </c>
      <c r="AI2" s="31"/>
      <c r="AJ2" s="38"/>
      <c r="AK2" s="37">
        <f t="shared" ref="AK2" si="2">IF(ISERROR(W2*AJ2),"",W2*AJ2)</f>
        <v>0</v>
      </c>
      <c r="AL2" s="38">
        <v>0.02</v>
      </c>
      <c r="AM2" s="37">
        <f t="shared" ref="AM2" si="3">IF(ISERROR(AT2*AL2),"",AT2*AL2)</f>
        <v>0.28999999999999998</v>
      </c>
      <c r="AN2" s="31"/>
      <c r="AO2" s="38"/>
      <c r="AP2" s="37">
        <f t="shared" ref="AP2" si="4">IF(ISERROR(AT2*AO2),"",AT2*AO2)</f>
        <v>0</v>
      </c>
      <c r="AQ2" s="37">
        <f t="shared" ref="AQ2" si="5">IF(ISERROR(AM2+AP2),"",AM2+AP2)</f>
        <v>0.28999999999999998</v>
      </c>
      <c r="AR2" s="37">
        <f t="shared" ref="AR2" si="6">IF(ISERROR(W2+AQ2),"",W2+AQ2)</f>
        <v>13.09</v>
      </c>
      <c r="AS2" s="39">
        <f t="shared" ref="AS2" si="7">IF(ISERROR((AT2-AR2)/AT2),"",(AT2-AR2)/AT2)</f>
        <v>0.1003</v>
      </c>
      <c r="AT2" s="37">
        <v>14.55</v>
      </c>
      <c r="AU2" s="10">
        <v>14.55</v>
      </c>
      <c r="AV2" s="10" t="s">
        <v>49</v>
      </c>
      <c r="AW2" s="11">
        <f>16180/4</f>
        <v>4045</v>
      </c>
      <c r="AX2" s="37">
        <f t="shared" ref="AX2:AX3" si="8">IF(ISERROR(AR2*AW2),"",AR2*AW2)</f>
        <v>52949.05</v>
      </c>
      <c r="AY2" s="37">
        <f t="shared" ref="AY2" si="9">IF(ISERROR(AT2*AW2),"",AT2*AW2)</f>
        <v>58854.75</v>
      </c>
      <c r="AZ2" s="7">
        <f>SUM(AY2:AY2)</f>
        <v>58854.75</v>
      </c>
      <c r="BA2" s="4"/>
      <c r="BB2" s="4"/>
    </row>
    <row r="3" spans="1:54" s="71" customFormat="1" ht="75" x14ac:dyDescent="0.25">
      <c r="A3" s="54">
        <v>5</v>
      </c>
      <c r="B3" s="55" t="s">
        <v>61</v>
      </c>
      <c r="C3" s="55"/>
      <c r="D3" s="55"/>
      <c r="E3" s="55"/>
      <c r="F3" s="55" t="s">
        <v>56</v>
      </c>
      <c r="G3" s="55"/>
      <c r="H3" s="55" t="s">
        <v>57</v>
      </c>
      <c r="I3" s="55" t="s">
        <v>57</v>
      </c>
      <c r="J3" s="56" t="s">
        <v>58</v>
      </c>
      <c r="K3" s="56" t="s">
        <v>58</v>
      </c>
      <c r="L3" s="51" t="s">
        <v>59</v>
      </c>
      <c r="M3" s="55" t="s">
        <v>60</v>
      </c>
      <c r="N3" s="55"/>
      <c r="O3" s="55">
        <v>642154</v>
      </c>
      <c r="P3" s="57">
        <v>12540</v>
      </c>
      <c r="Q3" s="53" t="s">
        <v>64</v>
      </c>
      <c r="R3" s="58"/>
      <c r="S3" s="55" t="s">
        <v>46</v>
      </c>
      <c r="T3" s="59"/>
      <c r="U3" s="60"/>
      <c r="V3" s="61">
        <v>51.2</v>
      </c>
      <c r="W3" s="61">
        <v>51.2</v>
      </c>
      <c r="X3" s="62"/>
      <c r="Y3" s="56" t="s">
        <v>3</v>
      </c>
      <c r="Z3" s="63">
        <v>60</v>
      </c>
      <c r="AA3" s="63">
        <v>55</v>
      </c>
      <c r="AB3" s="63">
        <v>98</v>
      </c>
      <c r="AC3" s="60"/>
      <c r="AD3" s="64">
        <v>1</v>
      </c>
      <c r="AE3" s="65">
        <f t="shared" si="0"/>
        <v>0.32300000000000001</v>
      </c>
      <c r="AF3" s="66">
        <f t="shared" ref="AF3" si="10">IF(AD3="","",65/AE3*AD3)</f>
        <v>201</v>
      </c>
      <c r="AG3" s="55"/>
      <c r="AH3" s="67">
        <f t="shared" si="1"/>
        <v>0</v>
      </c>
      <c r="AI3" s="55"/>
      <c r="AJ3" s="68"/>
      <c r="AK3" s="67"/>
      <c r="AL3" s="68"/>
      <c r="AM3" s="67"/>
      <c r="AN3" s="55"/>
      <c r="AO3" s="68"/>
      <c r="AP3" s="67"/>
      <c r="AQ3" s="67"/>
      <c r="AR3" s="67"/>
      <c r="AS3" s="69"/>
      <c r="AT3" s="67">
        <f>SUM(AT2:AT2)</f>
        <v>14.55</v>
      </c>
      <c r="AU3" s="70"/>
      <c r="AV3" s="62"/>
      <c r="AW3" s="64">
        <v>4045</v>
      </c>
      <c r="AX3" s="67">
        <f t="shared" si="8"/>
        <v>0</v>
      </c>
      <c r="AY3" s="67">
        <f>IF(ISERROR(AT3*AW3),"",AT3*AW3)</f>
        <v>58854.75</v>
      </c>
    </row>
  </sheetData>
  <sheetProtection insertRows="0" deleteRows="0" sort="0"/>
  <protectedRanges>
    <protectedRange sqref="AV1 M2:O237 AV4:AW237 R2:AT3 A4:J237 AW2:AW3 AU2 Q4:AT237 A2:K3" name="Range1"/>
    <protectedRange sqref="K4:K242" name="Range1_1"/>
    <protectedRange sqref="L2:L237" name="Range1_2"/>
    <protectedRange sqref="P2:P237" name="Range1_3"/>
    <protectedRange sqref="AU3:AU237" name="Range1_4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BFABCB4-72F0-4629-B603-CE35780FEEF6}">
          <x14:formula1>
            <xm:f>#REF!</xm:f>
          </x14:formula1>
          <xm:sqref>Y2:Y3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2026-01-07T02:33:34Z</dcterms:modified>
</cp:coreProperties>
</file>