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5A40D7AB-A94A-498B-9697-9DD9BE179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2" i="5" l="1"/>
  <c r="AW2" i="5"/>
  <c r="AW3" i="5"/>
  <c r="AP2" i="5"/>
  <c r="AP3" i="5"/>
  <c r="AM2" i="5"/>
  <c r="AM3" i="5"/>
  <c r="AK2" i="5"/>
  <c r="AK3" i="5"/>
  <c r="AI2" i="5"/>
  <c r="AI3" i="5"/>
  <c r="AF2" i="5"/>
  <c r="AF3" i="5"/>
  <c r="Z2" i="5"/>
  <c r="Z3" i="5"/>
  <c r="AA3" i="5" l="1"/>
  <c r="AC3" i="5" s="1"/>
  <c r="AG3" i="5" s="1"/>
  <c r="AA2" i="5"/>
  <c r="AC2" i="5" s="1"/>
  <c r="AG2" i="5" s="1"/>
  <c r="AQ3" i="5"/>
  <c r="AQ2" i="5"/>
  <c r="AR3" i="5" l="1"/>
  <c r="AS3" i="5" s="1"/>
  <c r="AR2" i="5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00000000-0006-0000-0100-00000100000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00000000-0006-0000-0100-000003000000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00000000-0006-0000-0100-000007000000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00000000-0006-0000-0100-000009000000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00000000-0006-0000-0100-00000A000000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00000000-0006-0000-0100-00000B00000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00000000-0006-0000-0100-00000C000000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00000000-0006-0000-0100-00000D000000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00000000-0006-0000-0100-00000F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00000000-0006-0000-0100-000010000000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00000000-0006-0000-0100-000011000000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<sst xmlns="http://schemas.openxmlformats.org/spreadsheetml/2006/main" count="76" uniqueCount="65">
  <si>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</si>
  <si>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</si>
  <si>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</si>
  <si>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</si>
  <si>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</si>
  <si>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</si>
  <si>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</si>
  <si>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</si>
  <si>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</si>
  <si>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</si>
  <si>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</si>
  <si>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</si>
  <si>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</si>
  <si>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</si>
  <si>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</si>
  <si>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</si>
  <si>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</si>
  <si>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</si>
  <si>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</si>
  <si>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</si>
  <si>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</si>
  <si>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</si>
  <si>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</si>
  <si>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</si>
  <si>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</si>
  <si>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</si>
  <si>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</si>
  <si>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</si>
  <si>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</si>
  <si>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</si>
  <si>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</si>
  <si>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</si>
  <si>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</si>
  <si>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</si>
  <si>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</si>
  <si>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</si>
  <si>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</si>
  <si>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</si>
  <si>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</si>
  <si>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</si>
  <si>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</si>
  <si>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</si>
  <si>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</si>
  <si>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</si>
  <si>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</si>
  <si>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</si>
  <si>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</si>
  <si>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</si>
  <si>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</si>
  <si>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</si>
  <si>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</si>
  <si>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</si>
  <si>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Dropship Charge</t>
    <phoneticPr fontId="8" type="noConversion"/>
  </si>
  <si>
    <t>WINDOW PANEL</t>
    <phoneticPr fontId="8" type="noConversion"/>
  </si>
  <si>
    <t>6303.92.2010</t>
    <phoneticPr fontId="8" type="noConversion"/>
  </si>
  <si>
    <t>100% Polyester</t>
  </si>
  <si>
    <t>Face:100% polyester;  Liner: 100% polyester 75G MF+85G fleece bonding, Rod Pocket &amp; Front Tab 
with button</t>
    <phoneticPr fontId="8" type="noConversion"/>
  </si>
  <si>
    <t>Anaheim front tab button</t>
    <phoneticPr fontId="8" type="noConversion"/>
  </si>
  <si>
    <t>50x84"</t>
    <phoneticPr fontId="8" type="noConversion"/>
  </si>
  <si>
    <t>Neutral</t>
  </si>
  <si>
    <t>Brown</t>
    <phoneticPr fontId="8" type="noConversion"/>
  </si>
  <si>
    <t>PC</t>
    <phoneticPr fontId="8" type="noConversion"/>
  </si>
  <si>
    <t xml:space="preserve">PC </t>
    <phoneticPr fontId="8" type="noConversion"/>
  </si>
  <si>
    <t xml:space="preserve">Anaheim|Anaheim|Anaheim	</t>
    <phoneticPr fontId="8" type="noConversion"/>
  </si>
  <si>
    <t>100% polyester Rod Pocket &amp; Front Tab with button WP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</si>
</sst>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0" quotePrefix="1" applyFont="1" applyFill="1" applyBorder="1" applyAlignment="1">
      <alignment wrapText="1"/>
    </xf>
  </cellXfs>
  <cellStyles count="6">
    <cellStyle name="Normal 2" xfId="4" xr:uid="{00000000-0005-0000-0000-000000000000}"/>
    <cellStyle name="Normal 2 18 2" xfId="1" xr:uid="{00000000-0005-0000-0000-000001000000}"/>
    <cellStyle name="Percent 2" xfId="5" xr:uid="{00000000-0005-0000-0000-000002000000}"/>
    <cellStyle name="Style 1" xfId="3" xr:uid="{00000000-0005-0000-0000-000003000000}"/>
    <cellStyle name="常规" xfId="0" builtinId="0"/>
    <cellStyle name="样式 1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"/>
  <sheetViews>
    <sheetView tabSelected="1" zoomScale="85" zoomScaleNormal="85" workbookViewId="0">
      <selection activeCell="H19" sqref="H19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6.7109375" style="1" customWidth="1"/>
    <col min="7" max="7" width="28.28515625" style="1" customWidth="1"/>
    <col min="8" max="8" width="51.140625" style="1" customWidth="1"/>
    <col min="9" max="9" width="27.28515625" style="1" customWidth="1"/>
    <col min="10" max="10" width="59.5703125" style="1" customWidth="1"/>
    <col min="11" max="11" width="22.140625" style="43" customWidth="1"/>
    <col min="12" max="12" width="17.85546875" style="1" customWidth="1"/>
    <col min="13" max="13" width="13.140625" style="1" customWidth="1"/>
    <col min="14" max="14" width="9.42578125" style="1" customWidth="1"/>
    <col min="15" max="15" width="11.5703125" style="1" bestFit="1" customWidth="1"/>
    <col min="16" max="16" width="18.4257812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51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50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52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44" t="s">
        <v>53</v>
      </c>
      <c r="G2" s="44" t="s">
        <v>63</v>
      </c>
      <c r="H2" s="44" t="s">
        <v>64</v>
      </c>
      <c r="I2" s="44" t="s">
        <v>57</v>
      </c>
      <c r="J2" s="44" t="s">
        <v>56</v>
      </c>
      <c r="K2" s="44" t="s">
        <v>55</v>
      </c>
      <c r="L2" s="44" t="s">
        <v>6</v>
      </c>
      <c r="M2" s="44" t="s">
        <v>58</v>
      </c>
      <c r="N2" s="44" t="s">
        <v>60</v>
      </c>
      <c r="O2" s="46"/>
      <c r="P2" s="47"/>
      <c r="Q2" s="44" t="s">
        <v>61</v>
      </c>
      <c r="R2" s="28">
        <v>6.37</v>
      </c>
      <c r="S2" s="29">
        <v>6.64</v>
      </c>
      <c r="T2" s="27" t="s">
        <v>3</v>
      </c>
      <c r="U2" s="40">
        <v>48</v>
      </c>
      <c r="V2" s="40">
        <v>30</v>
      </c>
      <c r="W2" s="40">
        <v>20</v>
      </c>
      <c r="X2" s="30">
        <v>5</v>
      </c>
      <c r="Y2" s="31">
        <v>4</v>
      </c>
      <c r="Z2" s="45">
        <f t="shared" ref="Z2:Z3" si="0">IF(U2="","",U2*V2*W2/1000000)</f>
        <v>2.8799999999999999E-2</v>
      </c>
      <c r="AA2" s="32">
        <f>IF(Y2="","",65/Z2*Y2)</f>
        <v>9028</v>
      </c>
      <c r="AB2" s="27">
        <v>3800</v>
      </c>
      <c r="AC2" s="33">
        <f t="shared" ref="AC2:AC3" si="1">IF(ISERROR(AB2/AA2),"",AB2/AA2)</f>
        <v>0.42</v>
      </c>
      <c r="AD2" s="44" t="s">
        <v>54</v>
      </c>
      <c r="AE2" s="34">
        <v>0.38800000000000001</v>
      </c>
      <c r="AF2" s="33">
        <f t="shared" ref="AF2:AF3" si="2">IF(ISERROR(S2*AE2),"",S2*AE2)</f>
        <v>2.58</v>
      </c>
      <c r="AG2" s="33">
        <f t="shared" ref="AG2:AG3" si="3">IF(ISERROR(S2+AC2+AF2),"",S2+AC2+AF2)</f>
        <v>9.64</v>
      </c>
      <c r="AH2" s="34">
        <v>0.1</v>
      </c>
      <c r="AI2" s="33">
        <f t="shared" ref="AI2:AI3" si="4">IF(ISERROR(AT2*AH2),"",AT2*AH2)</f>
        <v>2.1</v>
      </c>
      <c r="AJ2" s="34">
        <v>0.1</v>
      </c>
      <c r="AK2" s="33">
        <f t="shared" ref="AK2:AK3" si="5">IF(ISERROR(AT2*AJ2),"",AT2*AJ2)</f>
        <v>2.1</v>
      </c>
      <c r="AL2" s="34">
        <v>0.1</v>
      </c>
      <c r="AM2" s="33">
        <f t="shared" ref="AM2:AM3" si="6">IF(ISERROR(AT2*AL2),"",AT2*AL2)</f>
        <v>2.1</v>
      </c>
      <c r="AN2" s="33">
        <f t="shared" ref="AN2:AN3" si="7">IF((AU2-AT2)&lt;1.5,1.5-(AU2-AT2),0)</f>
        <v>0.45</v>
      </c>
      <c r="AO2" s="34">
        <v>8.43E-2</v>
      </c>
      <c r="AP2" s="33">
        <f t="shared" ref="AP2:AP3" si="8">IF(ISERROR(AT2*AO2),"",AT2*AO2)</f>
        <v>1.77</v>
      </c>
      <c r="AQ2" s="33">
        <f t="shared" ref="AQ2:AQ3" si="9">IF(ISERROR(AI2+AK2+AM2+AN2+AP2),"",AI2+AK2+AM2+AN2+AP2)</f>
        <v>8.52</v>
      </c>
      <c r="AR2" s="33">
        <f t="shared" ref="AR2:AR3" si="10">IF(ISERROR(AG2+AQ2),"",AG2+AQ2)</f>
        <v>18.16</v>
      </c>
      <c r="AS2" s="35">
        <f t="shared" ref="AS2:AS3" si="11">IF(ISERROR((AT2-AR2)/AT2),"",(AT2-AR2)/AT2)</f>
        <v>0.13320000000000001</v>
      </c>
      <c r="AT2" s="36">
        <v>20.95</v>
      </c>
      <c r="AU2" s="33">
        <v>22</v>
      </c>
      <c r="AV2" s="36">
        <v>44.99</v>
      </c>
      <c r="AW2" s="35">
        <f t="shared" ref="AW2:AW3" si="12">IF(ISERROR((AV2-AU2)/AV2),"",(AV2-AU2)/AV2)</f>
        <v>0.51100000000000001</v>
      </c>
      <c r="AX2" s="37">
        <v>200</v>
      </c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44" t="s">
        <v>53</v>
      </c>
      <c r="G3" s="44" t="s">
        <v>63</v>
      </c>
      <c r="H3" s="44" t="s">
        <v>64</v>
      </c>
      <c r="I3" s="44" t="s">
        <v>57</v>
      </c>
      <c r="J3" s="44" t="s">
        <v>56</v>
      </c>
      <c r="K3" s="44" t="s">
        <v>55</v>
      </c>
      <c r="L3" s="27" t="s">
        <v>6</v>
      </c>
      <c r="M3" s="44" t="s">
        <v>58</v>
      </c>
      <c r="N3" s="44" t="s">
        <v>59</v>
      </c>
      <c r="O3" s="46"/>
      <c r="P3" s="47"/>
      <c r="Q3" s="44" t="s">
        <v>62</v>
      </c>
      <c r="R3" s="28">
        <v>6.37</v>
      </c>
      <c r="S3" s="29">
        <v>6.64</v>
      </c>
      <c r="T3" s="27" t="s">
        <v>3</v>
      </c>
      <c r="U3" s="40">
        <v>48</v>
      </c>
      <c r="V3" s="40">
        <v>30</v>
      </c>
      <c r="W3" s="40">
        <v>20</v>
      </c>
      <c r="X3" s="30">
        <v>5</v>
      </c>
      <c r="Y3" s="31">
        <v>4</v>
      </c>
      <c r="Z3" s="45">
        <f t="shared" si="0"/>
        <v>2.8799999999999999E-2</v>
      </c>
      <c r="AA3" s="32">
        <f>IF(Y3="","",65/Z3*Y3)</f>
        <v>9028</v>
      </c>
      <c r="AB3" s="27">
        <v>3800</v>
      </c>
      <c r="AC3" s="33">
        <f t="shared" si="1"/>
        <v>0.42</v>
      </c>
      <c r="AD3" s="44" t="s">
        <v>54</v>
      </c>
      <c r="AE3" s="34">
        <v>0.38800000000000001</v>
      </c>
      <c r="AF3" s="33">
        <f t="shared" si="2"/>
        <v>2.58</v>
      </c>
      <c r="AG3" s="33">
        <f t="shared" si="3"/>
        <v>9.64</v>
      </c>
      <c r="AH3" s="34">
        <v>0.1</v>
      </c>
      <c r="AI3" s="33">
        <f t="shared" si="4"/>
        <v>2.1</v>
      </c>
      <c r="AJ3" s="34">
        <v>0.1</v>
      </c>
      <c r="AK3" s="33">
        <f t="shared" si="5"/>
        <v>2.1</v>
      </c>
      <c r="AL3" s="34">
        <v>0.1</v>
      </c>
      <c r="AM3" s="33">
        <f t="shared" si="6"/>
        <v>2.1</v>
      </c>
      <c r="AN3" s="33">
        <f t="shared" si="7"/>
        <v>0.45</v>
      </c>
      <c r="AO3" s="34">
        <v>8.43E-2</v>
      </c>
      <c r="AP3" s="33">
        <f t="shared" si="8"/>
        <v>1.77</v>
      </c>
      <c r="AQ3" s="33">
        <f t="shared" si="9"/>
        <v>8.52</v>
      </c>
      <c r="AR3" s="33">
        <f t="shared" si="10"/>
        <v>18.16</v>
      </c>
      <c r="AS3" s="35">
        <f t="shared" si="11"/>
        <v>0.13320000000000001</v>
      </c>
      <c r="AT3" s="36">
        <v>20.95</v>
      </c>
      <c r="AU3" s="33">
        <v>22</v>
      </c>
      <c r="AV3" s="36">
        <v>44.99</v>
      </c>
      <c r="AW3" s="35">
        <f t="shared" si="12"/>
        <v>0.51100000000000001</v>
      </c>
      <c r="AX3" s="37">
        <v>200</v>
      </c>
    </row>
  </sheetData>
  <sheetProtection insertRows="0" deleteRows="0" sort="0"/>
  <protectedRanges>
    <protectedRange sqref="AT1 AO1 A2:E3 G2:AX3" name="Range1"/>
    <protectedRange sqref="F2:F3" name="Range1_5"/>
  </protectedRange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L2:L3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T2:T3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2026-01-23T05:55:17Z</dcterms:modified>
</cp:coreProperties>
</file>