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B29280E7-06D1-4F54-8984-E2397E162455}" xr6:coauthVersionLast="47" xr6:coauthVersionMax="47" xr10:uidLastSave="{00000000-0000-0000-0000-000000000000}"/>
  <bookViews>
    <workbookView xWindow="-110" yWindow="-110" windowWidth="19420" windowHeight="11500" xr2:uid="{6A973794-F662-47C4-B25A-252A854184F7}"/>
  </bookViews>
  <sheets>
    <sheet name="Item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4" i="1" l="1"/>
  <c r="BE44" i="1"/>
  <c r="BD44" i="1"/>
  <c r="AZ44" i="1"/>
  <c r="AQ44" i="1"/>
  <c r="AO44" i="1"/>
  <c r="AK44" i="1"/>
  <c r="AD44" i="1"/>
  <c r="AF44" i="1" s="1"/>
  <c r="AH44" i="1" s="1"/>
  <c r="S44" i="1"/>
  <c r="BF43" i="1"/>
  <c r="BE43" i="1"/>
  <c r="BD43" i="1"/>
  <c r="AZ43" i="1"/>
  <c r="AQ43" i="1"/>
  <c r="AO43" i="1"/>
  <c r="AK43" i="1"/>
  <c r="AD43" i="1"/>
  <c r="AF43" i="1" s="1"/>
  <c r="AH43" i="1" s="1"/>
  <c r="S43" i="1"/>
  <c r="BF42" i="1"/>
  <c r="BE42" i="1"/>
  <c r="BD42" i="1"/>
  <c r="AZ42" i="1"/>
  <c r="AQ42" i="1"/>
  <c r="AO42" i="1"/>
  <c r="AK42" i="1"/>
  <c r="AD42" i="1"/>
  <c r="AF42" i="1" s="1"/>
  <c r="AH42" i="1" s="1"/>
  <c r="S42" i="1"/>
  <c r="BF41" i="1"/>
  <c r="BE41" i="1"/>
  <c r="BD41" i="1"/>
  <c r="AZ41" i="1"/>
  <c r="AQ41" i="1"/>
  <c r="AO41" i="1"/>
  <c r="AK41" i="1"/>
  <c r="AD41" i="1"/>
  <c r="AF41" i="1" s="1"/>
  <c r="AH41" i="1" s="1"/>
  <c r="S41" i="1"/>
  <c r="BF40" i="1"/>
  <c r="BE40" i="1"/>
  <c r="BD40" i="1"/>
  <c r="AZ40" i="1"/>
  <c r="AQ40" i="1"/>
  <c r="AO40" i="1"/>
  <c r="AK40" i="1"/>
  <c r="AD40" i="1"/>
  <c r="AF40" i="1" s="1"/>
  <c r="AH40" i="1" s="1"/>
  <c r="S40" i="1"/>
  <c r="BF39" i="1"/>
  <c r="BE39" i="1"/>
  <c r="BD39" i="1"/>
  <c r="AZ39" i="1"/>
  <c r="AQ39" i="1"/>
  <c r="AO39" i="1"/>
  <c r="AU39" i="1" s="1"/>
  <c r="AK39" i="1"/>
  <c r="AD39" i="1"/>
  <c r="AF39" i="1" s="1"/>
  <c r="AH39" i="1" s="1"/>
  <c r="S39" i="1"/>
  <c r="BF38" i="1"/>
  <c r="BE38" i="1"/>
  <c r="BD38" i="1"/>
  <c r="AZ38" i="1"/>
  <c r="AQ38" i="1"/>
  <c r="AO38" i="1"/>
  <c r="AK38" i="1"/>
  <c r="AD38" i="1"/>
  <c r="AF38" i="1" s="1"/>
  <c r="AH38" i="1" s="1"/>
  <c r="S38" i="1"/>
  <c r="BF37" i="1"/>
  <c r="BE37" i="1"/>
  <c r="BD37" i="1"/>
  <c r="AZ37" i="1"/>
  <c r="AQ37" i="1"/>
  <c r="AO37" i="1"/>
  <c r="AK37" i="1"/>
  <c r="AD37" i="1"/>
  <c r="AF37" i="1" s="1"/>
  <c r="AH37" i="1" s="1"/>
  <c r="S37" i="1"/>
  <c r="BF36" i="1"/>
  <c r="BE36" i="1"/>
  <c r="BD36" i="1"/>
  <c r="AZ36" i="1"/>
  <c r="AQ36" i="1"/>
  <c r="AO36" i="1"/>
  <c r="AK36" i="1"/>
  <c r="AD36" i="1"/>
  <c r="AF36" i="1" s="1"/>
  <c r="AH36" i="1" s="1"/>
  <c r="S36" i="1"/>
  <c r="BE35" i="1"/>
  <c r="BD35" i="1"/>
  <c r="AZ35" i="1"/>
  <c r="AQ35" i="1"/>
  <c r="AO35" i="1"/>
  <c r="AU35" i="1" s="1"/>
  <c r="AK35" i="1"/>
  <c r="AD35" i="1"/>
  <c r="AF35" i="1" s="1"/>
  <c r="AH35" i="1" s="1"/>
  <c r="S35" i="1"/>
  <c r="BF34" i="1"/>
  <c r="BE34" i="1"/>
  <c r="BD34" i="1"/>
  <c r="AZ34" i="1"/>
  <c r="AQ34" i="1"/>
  <c r="AO34" i="1"/>
  <c r="AK34" i="1"/>
  <c r="AD34" i="1"/>
  <c r="AF34" i="1" s="1"/>
  <c r="AH34" i="1" s="1"/>
  <c r="S34" i="1"/>
  <c r="BF33" i="1"/>
  <c r="BE33" i="1"/>
  <c r="BD33" i="1"/>
  <c r="AZ33" i="1"/>
  <c r="AQ33" i="1"/>
  <c r="AO33" i="1"/>
  <c r="AK33" i="1"/>
  <c r="AD33" i="1"/>
  <c r="AF33" i="1" s="1"/>
  <c r="AH33" i="1" s="1"/>
  <c r="S33" i="1"/>
  <c r="BF32" i="1"/>
  <c r="BE32" i="1"/>
  <c r="BD32" i="1"/>
  <c r="AZ32" i="1"/>
  <c r="AQ32" i="1"/>
  <c r="AO32" i="1"/>
  <c r="AK32" i="1"/>
  <c r="AD32" i="1"/>
  <c r="AF32" i="1" s="1"/>
  <c r="AH32" i="1" s="1"/>
  <c r="S32" i="1"/>
  <c r="BF31" i="1"/>
  <c r="BE31" i="1"/>
  <c r="BD31" i="1"/>
  <c r="AZ31" i="1"/>
  <c r="AQ31" i="1"/>
  <c r="AO31" i="1"/>
  <c r="AK31" i="1"/>
  <c r="AD31" i="1"/>
  <c r="AF31" i="1" s="1"/>
  <c r="AH31" i="1" s="1"/>
  <c r="S31" i="1"/>
  <c r="BF30" i="1"/>
  <c r="BE30" i="1"/>
  <c r="BD30" i="1"/>
  <c r="AZ30" i="1"/>
  <c r="AQ30" i="1"/>
  <c r="AO30" i="1"/>
  <c r="AK30" i="1"/>
  <c r="AD30" i="1"/>
  <c r="AF30" i="1" s="1"/>
  <c r="AH30" i="1" s="1"/>
  <c r="S30" i="1"/>
  <c r="BF29" i="1"/>
  <c r="BE29" i="1"/>
  <c r="BD29" i="1"/>
  <c r="AZ29" i="1"/>
  <c r="AQ29" i="1"/>
  <c r="AO29" i="1"/>
  <c r="AK29" i="1"/>
  <c r="AD29" i="1"/>
  <c r="AF29" i="1" s="1"/>
  <c r="AH29" i="1" s="1"/>
  <c r="S29" i="1"/>
  <c r="BF28" i="1"/>
  <c r="BE28" i="1"/>
  <c r="BD28" i="1"/>
  <c r="AZ28" i="1"/>
  <c r="AQ28" i="1"/>
  <c r="AO28" i="1"/>
  <c r="AK28" i="1"/>
  <c r="AD28" i="1"/>
  <c r="AF28" i="1" s="1"/>
  <c r="AH28" i="1" s="1"/>
  <c r="S28" i="1"/>
  <c r="BE27" i="1"/>
  <c r="BD27" i="1"/>
  <c r="AZ27" i="1"/>
  <c r="AQ27" i="1"/>
  <c r="AO27" i="1"/>
  <c r="AU27" i="1" s="1"/>
  <c r="AK27" i="1"/>
  <c r="AD27" i="1"/>
  <c r="AF27" i="1" s="1"/>
  <c r="AH27" i="1" s="1"/>
  <c r="S27" i="1"/>
  <c r="BF26" i="1"/>
  <c r="BE26" i="1"/>
  <c r="BD26" i="1"/>
  <c r="AZ26" i="1"/>
  <c r="AT26" i="1"/>
  <c r="AQ26" i="1"/>
  <c r="AO26" i="1"/>
  <c r="AK26" i="1"/>
  <c r="AD26" i="1"/>
  <c r="AF26" i="1" s="1"/>
  <c r="AH26" i="1" s="1"/>
  <c r="S26" i="1"/>
  <c r="BF25" i="1"/>
  <c r="BE25" i="1"/>
  <c r="BD25" i="1"/>
  <c r="AZ25" i="1"/>
  <c r="AT25" i="1"/>
  <c r="AQ25" i="1"/>
  <c r="AO25" i="1"/>
  <c r="AK25" i="1"/>
  <c r="AD25" i="1"/>
  <c r="AF25" i="1" s="1"/>
  <c r="AH25" i="1" s="1"/>
  <c r="S25" i="1"/>
  <c r="BF24" i="1"/>
  <c r="BE24" i="1"/>
  <c r="BD24" i="1"/>
  <c r="AZ24" i="1"/>
  <c r="AT24" i="1"/>
  <c r="AQ24" i="1"/>
  <c r="AO24" i="1"/>
  <c r="AK24" i="1"/>
  <c r="AD24" i="1"/>
  <c r="AF24" i="1" s="1"/>
  <c r="AH24" i="1" s="1"/>
  <c r="S24" i="1"/>
  <c r="BF23" i="1"/>
  <c r="BE23" i="1"/>
  <c r="BD23" i="1"/>
  <c r="AZ23" i="1"/>
  <c r="AT23" i="1"/>
  <c r="AQ23" i="1"/>
  <c r="AO23" i="1"/>
  <c r="AK23" i="1"/>
  <c r="AD23" i="1"/>
  <c r="AF23" i="1" s="1"/>
  <c r="AH23" i="1" s="1"/>
  <c r="S23" i="1"/>
  <c r="BF22" i="1"/>
  <c r="BE22" i="1"/>
  <c r="BD22" i="1"/>
  <c r="AZ22" i="1"/>
  <c r="AT22" i="1"/>
  <c r="AQ22" i="1"/>
  <c r="AO22" i="1"/>
  <c r="AK22" i="1"/>
  <c r="AD22" i="1"/>
  <c r="AF22" i="1" s="1"/>
  <c r="AH22" i="1" s="1"/>
  <c r="S22" i="1"/>
  <c r="BF21" i="1"/>
  <c r="BE21" i="1"/>
  <c r="BD21" i="1"/>
  <c r="AZ21" i="1"/>
  <c r="AT21" i="1"/>
  <c r="AQ21" i="1"/>
  <c r="AO21" i="1"/>
  <c r="AU21" i="1" s="1"/>
  <c r="AK21" i="1"/>
  <c r="AD21" i="1"/>
  <c r="AF21" i="1" s="1"/>
  <c r="AH21" i="1" s="1"/>
  <c r="S21" i="1"/>
  <c r="BF20" i="1"/>
  <c r="BE20" i="1"/>
  <c r="BD20" i="1"/>
  <c r="AZ20" i="1"/>
  <c r="AT20" i="1"/>
  <c r="AQ20" i="1"/>
  <c r="AO20" i="1"/>
  <c r="AK20" i="1"/>
  <c r="AD20" i="1"/>
  <c r="AF20" i="1" s="1"/>
  <c r="AH20" i="1" s="1"/>
  <c r="S20" i="1"/>
  <c r="BF19" i="1"/>
  <c r="BE19" i="1"/>
  <c r="BD19" i="1"/>
  <c r="AZ19" i="1"/>
  <c r="AT19" i="1"/>
  <c r="AQ19" i="1"/>
  <c r="AO19" i="1"/>
  <c r="AK19" i="1"/>
  <c r="AD19" i="1"/>
  <c r="AF19" i="1" s="1"/>
  <c r="AH19" i="1" s="1"/>
  <c r="S19" i="1"/>
  <c r="BF18" i="1"/>
  <c r="BE18" i="1"/>
  <c r="BD18" i="1"/>
  <c r="AZ18" i="1"/>
  <c r="AT18" i="1"/>
  <c r="AQ18" i="1"/>
  <c r="AO18" i="1"/>
  <c r="AK18" i="1"/>
  <c r="AD18" i="1"/>
  <c r="AF18" i="1" s="1"/>
  <c r="AH18" i="1" s="1"/>
  <c r="S18" i="1"/>
  <c r="BE17" i="1"/>
  <c r="BD17" i="1"/>
  <c r="AZ17" i="1"/>
  <c r="AT17" i="1"/>
  <c r="AQ17" i="1"/>
  <c r="AO17" i="1"/>
  <c r="AK17" i="1"/>
  <c r="AD17" i="1"/>
  <c r="AF17" i="1" s="1"/>
  <c r="AH17" i="1" s="1"/>
  <c r="S17" i="1"/>
  <c r="BF16" i="1"/>
  <c r="BE16" i="1"/>
  <c r="BD16" i="1"/>
  <c r="AT16" i="1"/>
  <c r="AQ16" i="1"/>
  <c r="AO16" i="1"/>
  <c r="AK16" i="1"/>
  <c r="AD16" i="1"/>
  <c r="AF16" i="1" s="1"/>
  <c r="AH16" i="1" s="1"/>
  <c r="S16" i="1"/>
  <c r="BF15" i="1"/>
  <c r="BE15" i="1"/>
  <c r="BD15" i="1"/>
  <c r="AT15" i="1"/>
  <c r="AQ15" i="1"/>
  <c r="AO15" i="1"/>
  <c r="AK15" i="1"/>
  <c r="AD15" i="1"/>
  <c r="AF15" i="1" s="1"/>
  <c r="AH15" i="1" s="1"/>
  <c r="S15" i="1"/>
  <c r="BF14" i="1"/>
  <c r="BE14" i="1"/>
  <c r="BD14" i="1"/>
  <c r="AT14" i="1"/>
  <c r="AQ14" i="1"/>
  <c r="AO14" i="1"/>
  <c r="AK14" i="1"/>
  <c r="AD14" i="1"/>
  <c r="AF14" i="1" s="1"/>
  <c r="AH14" i="1" s="1"/>
  <c r="S14" i="1"/>
  <c r="BF13" i="1"/>
  <c r="BE13" i="1"/>
  <c r="BD13" i="1"/>
  <c r="AT13" i="1"/>
  <c r="AQ13" i="1"/>
  <c r="AO13" i="1"/>
  <c r="AK13" i="1"/>
  <c r="AD13" i="1"/>
  <c r="AF13" i="1" s="1"/>
  <c r="AH13" i="1" s="1"/>
  <c r="S13" i="1"/>
  <c r="BF12" i="1"/>
  <c r="BE12" i="1"/>
  <c r="BD12" i="1"/>
  <c r="AT12" i="1"/>
  <c r="AQ12" i="1"/>
  <c r="AO12" i="1"/>
  <c r="AK12" i="1"/>
  <c r="AD12" i="1"/>
  <c r="AF12" i="1" s="1"/>
  <c r="AH12" i="1" s="1"/>
  <c r="S12" i="1"/>
  <c r="BF11" i="1"/>
  <c r="BE11" i="1"/>
  <c r="BD11" i="1"/>
  <c r="AT11" i="1"/>
  <c r="AQ11" i="1"/>
  <c r="AO11" i="1"/>
  <c r="AK11" i="1"/>
  <c r="AD11" i="1"/>
  <c r="AF11" i="1" s="1"/>
  <c r="AH11" i="1" s="1"/>
  <c r="S11" i="1"/>
  <c r="BF10" i="1"/>
  <c r="BE10" i="1"/>
  <c r="BD10" i="1"/>
  <c r="AT10" i="1"/>
  <c r="AQ10" i="1"/>
  <c r="AO10" i="1"/>
  <c r="AK10" i="1"/>
  <c r="AD10" i="1"/>
  <c r="AF10" i="1" s="1"/>
  <c r="AH10" i="1" s="1"/>
  <c r="S10" i="1"/>
  <c r="BE9" i="1"/>
  <c r="BD9" i="1"/>
  <c r="AT9" i="1"/>
  <c r="AQ9" i="1"/>
  <c r="AO9" i="1"/>
  <c r="AK9" i="1"/>
  <c r="AD9" i="1"/>
  <c r="AF9" i="1" s="1"/>
  <c r="AH9" i="1" s="1"/>
  <c r="S9" i="1"/>
  <c r="BF8" i="1"/>
  <c r="BE8" i="1"/>
  <c r="BD8" i="1"/>
  <c r="AZ8" i="1"/>
  <c r="AT8" i="1"/>
  <c r="AQ8" i="1"/>
  <c r="AO8" i="1"/>
  <c r="AK8" i="1"/>
  <c r="AD8" i="1"/>
  <c r="AF8" i="1" s="1"/>
  <c r="AH8" i="1" s="1"/>
  <c r="S8" i="1"/>
  <c r="BF7" i="1"/>
  <c r="BE7" i="1"/>
  <c r="BD7" i="1"/>
  <c r="AZ7" i="1"/>
  <c r="AT7" i="1"/>
  <c r="AQ7" i="1"/>
  <c r="AO7" i="1"/>
  <c r="AK7" i="1"/>
  <c r="AD7" i="1"/>
  <c r="AF7" i="1" s="1"/>
  <c r="AH7" i="1" s="1"/>
  <c r="S7" i="1"/>
  <c r="BF6" i="1"/>
  <c r="BE6" i="1"/>
  <c r="BD6" i="1"/>
  <c r="AZ6" i="1"/>
  <c r="AT6" i="1"/>
  <c r="AQ6" i="1"/>
  <c r="AO6" i="1"/>
  <c r="AK6" i="1"/>
  <c r="AD6" i="1"/>
  <c r="AF6" i="1" s="1"/>
  <c r="AH6" i="1" s="1"/>
  <c r="S6" i="1"/>
  <c r="BF5" i="1"/>
  <c r="BE5" i="1"/>
  <c r="BD5" i="1"/>
  <c r="AZ5" i="1"/>
  <c r="AT5" i="1"/>
  <c r="AQ5" i="1"/>
  <c r="AO5" i="1"/>
  <c r="AK5" i="1"/>
  <c r="AD5" i="1"/>
  <c r="AF5" i="1" s="1"/>
  <c r="AH5" i="1" s="1"/>
  <c r="S5" i="1"/>
  <c r="BF4" i="1"/>
  <c r="BE4" i="1"/>
  <c r="BD4" i="1"/>
  <c r="AZ4" i="1"/>
  <c r="AT4" i="1"/>
  <c r="AQ4" i="1"/>
  <c r="AO4" i="1"/>
  <c r="AK4" i="1"/>
  <c r="AD4" i="1"/>
  <c r="AF4" i="1" s="1"/>
  <c r="AH4" i="1" s="1"/>
  <c r="S4" i="1"/>
  <c r="BF3" i="1"/>
  <c r="BE3" i="1"/>
  <c r="BD3" i="1"/>
  <c r="AZ3" i="1"/>
  <c r="AT3" i="1"/>
  <c r="AQ3" i="1"/>
  <c r="AO3" i="1"/>
  <c r="AK3" i="1"/>
  <c r="AD3" i="1"/>
  <c r="AF3" i="1" s="1"/>
  <c r="AH3" i="1" s="1"/>
  <c r="S3" i="1"/>
  <c r="BE2" i="1"/>
  <c r="BD2" i="1"/>
  <c r="AZ2" i="1"/>
  <c r="AT2" i="1"/>
  <c r="AQ2" i="1"/>
  <c r="AO2" i="1"/>
  <c r="AK2" i="1"/>
  <c r="AD2" i="1"/>
  <c r="AF2" i="1" s="1"/>
  <c r="AH2" i="1" s="1"/>
  <c r="S2" i="1"/>
  <c r="AL12" i="1" l="1"/>
  <c r="AU34" i="1"/>
  <c r="AL11" i="1"/>
  <c r="AM11" i="1" s="1"/>
  <c r="AL3" i="1"/>
  <c r="AM3" i="1" s="1"/>
  <c r="AL17" i="1"/>
  <c r="AM17" i="1" s="1"/>
  <c r="AU3" i="1"/>
  <c r="AU13" i="1"/>
  <c r="AU42" i="1"/>
  <c r="AU8" i="1"/>
  <c r="AL6" i="1"/>
  <c r="AM6" i="1" s="1"/>
  <c r="AU6" i="1"/>
  <c r="AU15" i="1"/>
  <c r="AU20" i="1"/>
  <c r="AL30" i="1"/>
  <c r="AM30" i="1" s="1"/>
  <c r="AL34" i="1"/>
  <c r="AM34" i="1" s="1"/>
  <c r="AV34" i="1" s="1"/>
  <c r="AW34" i="1" s="1"/>
  <c r="AU43" i="1"/>
  <c r="AL4" i="1"/>
  <c r="AM4" i="1" s="1"/>
  <c r="AU38" i="1"/>
  <c r="AL32" i="1"/>
  <c r="AM32" i="1" s="1"/>
  <c r="AL40" i="1"/>
  <c r="AM40" i="1" s="1"/>
  <c r="AL21" i="1"/>
  <c r="AM21" i="1" s="1"/>
  <c r="AV21" i="1" s="1"/>
  <c r="AU32" i="1"/>
  <c r="AU36" i="1"/>
  <c r="AU40" i="1"/>
  <c r="AU44" i="1"/>
  <c r="AL23" i="1"/>
  <c r="AM23" i="1" s="1"/>
  <c r="AL33" i="1"/>
  <c r="AM33" i="1" s="1"/>
  <c r="AU9" i="1"/>
  <c r="AU12" i="1"/>
  <c r="AU23" i="1"/>
  <c r="AL27" i="1"/>
  <c r="AM27" i="1" s="1"/>
  <c r="AV27" i="1" s="1"/>
  <c r="BC27" i="1" s="1"/>
  <c r="AU25" i="1"/>
  <c r="AU16" i="1"/>
  <c r="AL14" i="1"/>
  <c r="AM14" i="1" s="1"/>
  <c r="AL19" i="1"/>
  <c r="AM19" i="1" s="1"/>
  <c r="AL26" i="1"/>
  <c r="AM26" i="1" s="1"/>
  <c r="AU2" i="1"/>
  <c r="AU7" i="1"/>
  <c r="AU10" i="1"/>
  <c r="AU19" i="1"/>
  <c r="AL37" i="1"/>
  <c r="AM37" i="1" s="1"/>
  <c r="AU31" i="1"/>
  <c r="AU29" i="1"/>
  <c r="AU37" i="1"/>
  <c r="AU41" i="1"/>
  <c r="AL44" i="1"/>
  <c r="AM44" i="1" s="1"/>
  <c r="AU18" i="1"/>
  <c r="AU22" i="1"/>
  <c r="AU11" i="1"/>
  <c r="AU17" i="1"/>
  <c r="AU26" i="1"/>
  <c r="AL31" i="1"/>
  <c r="AM31" i="1" s="1"/>
  <c r="AL36" i="1"/>
  <c r="AM36" i="1" s="1"/>
  <c r="AL7" i="1"/>
  <c r="AM7" i="1" s="1"/>
  <c r="AL13" i="1"/>
  <c r="AM13" i="1" s="1"/>
  <c r="AU30" i="1"/>
  <c r="AU5" i="1"/>
  <c r="AM12" i="1"/>
  <c r="AL25" i="1"/>
  <c r="AM25" i="1" s="1"/>
  <c r="AU14" i="1"/>
  <c r="AL39" i="1"/>
  <c r="AM39" i="1" s="1"/>
  <c r="AV39" i="1" s="1"/>
  <c r="AL43" i="1"/>
  <c r="AM43" i="1" s="1"/>
  <c r="AU28" i="1"/>
  <c r="AL42" i="1"/>
  <c r="AM42" i="1" s="1"/>
  <c r="AL24" i="1"/>
  <c r="AM24" i="1" s="1"/>
  <c r="AL41" i="1"/>
  <c r="AM41" i="1" s="1"/>
  <c r="AU33" i="1"/>
  <c r="AL5" i="1"/>
  <c r="AM5" i="1" s="1"/>
  <c r="AL29" i="1"/>
  <c r="AM29" i="1" s="1"/>
  <c r="AL28" i="1"/>
  <c r="AM28" i="1" s="1"/>
  <c r="AU4" i="1"/>
  <c r="AL22" i="1"/>
  <c r="AM22" i="1" s="1"/>
  <c r="AL35" i="1"/>
  <c r="AM35" i="1" s="1"/>
  <c r="AV35" i="1" s="1"/>
  <c r="AL15" i="1"/>
  <c r="AM15" i="1" s="1"/>
  <c r="AL8" i="1"/>
  <c r="AM8" i="1" s="1"/>
  <c r="AL2" i="1"/>
  <c r="AM2" i="1" s="1"/>
  <c r="AL9" i="1"/>
  <c r="AM9" i="1" s="1"/>
  <c r="AL18" i="1"/>
  <c r="AM18" i="1" s="1"/>
  <c r="AL10" i="1"/>
  <c r="AM10" i="1" s="1"/>
  <c r="AL16" i="1"/>
  <c r="AM16" i="1" s="1"/>
  <c r="AU24" i="1"/>
  <c r="AL20" i="1"/>
  <c r="AM20" i="1" s="1"/>
  <c r="AL38" i="1"/>
  <c r="AM38" i="1" s="1"/>
  <c r="AV18" i="1" l="1"/>
  <c r="AV3" i="1"/>
  <c r="BC3" i="1" s="1"/>
  <c r="AV13" i="1"/>
  <c r="AW13" i="1" s="1"/>
  <c r="AV11" i="1"/>
  <c r="AW11" i="1" s="1"/>
  <c r="AV33" i="1"/>
  <c r="BC33" i="1" s="1"/>
  <c r="AV2" i="1"/>
  <c r="BC2" i="1" s="1"/>
  <c r="AV15" i="1"/>
  <c r="BC15" i="1" s="1"/>
  <c r="AV38" i="1"/>
  <c r="BC38" i="1" s="1"/>
  <c r="AV42" i="1"/>
  <c r="AW42" i="1" s="1"/>
  <c r="AV20" i="1"/>
  <c r="AW20" i="1" s="1"/>
  <c r="AV7" i="1"/>
  <c r="BC7" i="1" s="1"/>
  <c r="AV8" i="1"/>
  <c r="BC8" i="1" s="1"/>
  <c r="AV6" i="1"/>
  <c r="BC6" i="1" s="1"/>
  <c r="AV9" i="1"/>
  <c r="BC9" i="1" s="1"/>
  <c r="AW27" i="1"/>
  <c r="AV25" i="1"/>
  <c r="BC25" i="1" s="1"/>
  <c r="AV12" i="1"/>
  <c r="AW12" i="1" s="1"/>
  <c r="AV31" i="1"/>
  <c r="AW31" i="1" s="1"/>
  <c r="AV26" i="1"/>
  <c r="BC26" i="1" s="1"/>
  <c r="AV43" i="1"/>
  <c r="BC43" i="1" s="1"/>
  <c r="AV40" i="1"/>
  <c r="BC40" i="1" s="1"/>
  <c r="AV44" i="1"/>
  <c r="AW44" i="1" s="1"/>
  <c r="AV32" i="1"/>
  <c r="BC32" i="1" s="1"/>
  <c r="AV41" i="1"/>
  <c r="AW41" i="1" s="1"/>
  <c r="AV36" i="1"/>
  <c r="AW36" i="1" s="1"/>
  <c r="AW3" i="1"/>
  <c r="AV10" i="1"/>
  <c r="AW10" i="1" s="1"/>
  <c r="AV22" i="1"/>
  <c r="AW22" i="1" s="1"/>
  <c r="AV17" i="1"/>
  <c r="AW17" i="1" s="1"/>
  <c r="AV37" i="1"/>
  <c r="AW37" i="1" s="1"/>
  <c r="BC11" i="1"/>
  <c r="AW39" i="1"/>
  <c r="BC39" i="1"/>
  <c r="AV23" i="1"/>
  <c r="AV16" i="1"/>
  <c r="BC16" i="1" s="1"/>
  <c r="AV4" i="1"/>
  <c r="BC4" i="1" s="1"/>
  <c r="AV19" i="1"/>
  <c r="AV29" i="1"/>
  <c r="AW29" i="1" s="1"/>
  <c r="BC34" i="1"/>
  <c r="AV5" i="1"/>
  <c r="AW5" i="1" s="1"/>
  <c r="AV28" i="1"/>
  <c r="AW28" i="1" s="1"/>
  <c r="AV30" i="1"/>
  <c r="AV24" i="1"/>
  <c r="AW24" i="1" s="1"/>
  <c r="AV14" i="1"/>
  <c r="AW14" i="1" s="1"/>
  <c r="AW35" i="1"/>
  <c r="BC35" i="1"/>
  <c r="AW18" i="1"/>
  <c r="BC18" i="1"/>
  <c r="AW21" i="1"/>
  <c r="BC21" i="1"/>
  <c r="BC42" i="1" l="1"/>
  <c r="BC37" i="1"/>
  <c r="AW8" i="1"/>
  <c r="AW7" i="1"/>
  <c r="AW33" i="1"/>
  <c r="BC13" i="1"/>
  <c r="BC22" i="1"/>
  <c r="AW15" i="1"/>
  <c r="BC20" i="1"/>
  <c r="AW38" i="1"/>
  <c r="AW26" i="1"/>
  <c r="BC36" i="1"/>
  <c r="AW40" i="1"/>
  <c r="BC44" i="1"/>
  <c r="AW2" i="1"/>
  <c r="AW9" i="1"/>
  <c r="AW4" i="1"/>
  <c r="AW6" i="1"/>
  <c r="AW25" i="1"/>
  <c r="AW43" i="1"/>
  <c r="BC31" i="1"/>
  <c r="BC41" i="1"/>
  <c r="AW32" i="1"/>
  <c r="BC17" i="1"/>
  <c r="BC12" i="1"/>
  <c r="BC10" i="1"/>
  <c r="AW16" i="1"/>
  <c r="BC5" i="1"/>
  <c r="BC24" i="1"/>
  <c r="BC23" i="1"/>
  <c r="AW23" i="1"/>
  <c r="BC14" i="1"/>
  <c r="AW19" i="1"/>
  <c r="BC19" i="1"/>
  <c r="BC29" i="1"/>
  <c r="BC28" i="1"/>
  <c r="AW30" i="1"/>
  <c r="B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CCD8F3A1-6ABB-430B-B2E2-0572C476067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BB36D2D7-0235-4C89-AEC6-E791D2121805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E156F665-EB64-4254-9092-FB95050037C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BBF85D2C-9870-4A3A-85BC-B77BA8C7C84A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D4202489-D4CB-4656-8C9B-1D776D67FEC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8A3495B5-1E09-4932-903A-4B11D7F1A651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5825E452-C532-4F41-BBCB-DF01F8D5B7EC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105E86F8-98A1-476F-808B-95E9BBAD4CEB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FBA056A3-5E27-4446-9B72-CF560BE3B8C5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75096A78-D0C0-458A-B5BA-B75E52A7A786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A9DCA2E5-A940-4059-8241-A3D9C626A40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46F20A9F-D710-4C66-8C43-3A4A9FE5207E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462AFF1D-F442-4959-AB8C-F5CE0F7CAE84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C76D408F-2425-41C9-B271-1B3435ABBA9B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895481AF-FCAC-4400-BDE5-38C8897EF338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2A005A72-A127-425B-B087-4451746CCE20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<sst xmlns="http://schemas.openxmlformats.org/spreadsheetml/2006/main" count="705" uniqueCount="237">
  <si>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</si>
  <si>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</si>
  <si>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</si>
  <si>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</si>
  <si>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</si>
  <si>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</si>
  <si>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</si>
  <si>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</si>
  <si>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</si>
  <si>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</si>
  <si>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</si>
  <si>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</si>
  <si>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</si>
  <si>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</si>
  <si>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</si>
  <si>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</si>
  <si>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</si>
  <si>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</si>
  <si>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</si>
  <si>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</si>
  <si>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</si>
  <si>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</si>
  <si>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</si>
  <si>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</si>
  <si>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</si>
  <si>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</si>
  <si>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</si>
  <si>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</si>
  <si>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</si>
  <si>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</si>
  <si>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</si>
  <si>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</si>
  <si>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</si>
  <si>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</si>
  <si>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</si>
  <si>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</si>
  <si>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</si>
  <si>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</si>
  <si>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</si>
  <si>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</si>
  <si>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</si>
  <si>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</si>
  <si>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</si>
  <si>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</si>
  <si>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</si>
  <si>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</si>
  <si>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</si>
  <si>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</si>
  <si>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</si>
  <si>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</si>
  <si>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</si>
  <si>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</si>
  <si>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</si>
  <si>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</si>
  <si>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</si>
  <si>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</si>
  <si>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</si>
  <si>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</si>
  <si>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</si>
  <si>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</si>
  <si>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</si>
  <si>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</si>
  <si>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  <phoneticPr fontId="1" type="noConversion"/>
  </si>
  <si>
    <t>Glass</t>
  </si>
  <si>
    <t>Piece</t>
  </si>
  <si>
    <t>Normal</t>
  </si>
  <si>
    <t>8424.89.9000</t>
  </si>
  <si>
    <t>Yantian,China</t>
  </si>
  <si>
    <t>China</t>
  </si>
  <si>
    <t>Aspire</t>
  </si>
  <si>
    <t>Lotion dispenser</t>
    <phoneticPr fontId="1" type="noConversion"/>
  </si>
  <si>
    <t>Toothbrush Holder</t>
    <phoneticPr fontId="1" type="noConversion"/>
  </si>
  <si>
    <t>7013.99.5010</t>
  </si>
  <si>
    <t>Glass Tumbler</t>
  </si>
  <si>
    <t>Tumbler</t>
  </si>
  <si>
    <t>Glass Soap Dish</t>
  </si>
  <si>
    <t>Soap Dish</t>
  </si>
  <si>
    <t>Cotton jar</t>
  </si>
  <si>
    <t>Glass Tray</t>
  </si>
  <si>
    <t>Tray</t>
  </si>
  <si>
    <t>7013.99.8090</t>
    <phoneticPr fontId="2" type="noConversion"/>
  </si>
  <si>
    <t>Noah</t>
  </si>
  <si>
    <t>Glass Lotion dispenser,plastic matte golden colour pump head</t>
  </si>
  <si>
    <t>2.9x2.9x8.3"(7.5x7.5x21.3cm)</t>
  </si>
  <si>
    <t>Green</t>
  </si>
  <si>
    <t>HG71-5052</t>
  </si>
  <si>
    <t>2 pcs LP+1 pc TBH+1 pc TUM+1 pc SD+1pc CJ+1pc Tray+1pc 2 hole org,mixed into a master carton</t>
  </si>
  <si>
    <t>Glass Toothbrush Holder,  matte golden colour  iron cover</t>
  </si>
  <si>
    <t>3x3x4.1"(7.7x7.7x10.6cm)</t>
  </si>
  <si>
    <t>HG71-5053</t>
  </si>
  <si>
    <t>HG71-5054</t>
  </si>
  <si>
    <t>5.9x4.1x1"(15x10.6x2.6cm)</t>
  </si>
  <si>
    <t>HG71-5055</t>
  </si>
  <si>
    <t>Glass Cotton jar, matte golden colour  iron cover</t>
  </si>
  <si>
    <t>Cotton jar</t>
    <phoneticPr fontId="1" type="noConversion"/>
  </si>
  <si>
    <t>3.9x3.9x5.2"(9.9x9.9x13.2cm)</t>
  </si>
  <si>
    <t>HG71-5056</t>
  </si>
  <si>
    <t>9.8x5.5x1.2"(25.1x14x3.2cm)</t>
  </si>
  <si>
    <t>HG71-5057</t>
  </si>
  <si>
    <r>
      <rPr>
        <sz val="11"/>
        <rFont val="Calibri"/>
        <family val="2"/>
      </rPr>
      <t>Glass 2 hole organizer</t>
    </r>
    <r>
      <rPr>
        <sz val="11"/>
        <rFont val="宋体"/>
        <family val="3"/>
        <charset val="134"/>
      </rPr>
      <t>,</t>
    </r>
    <r>
      <rPr>
        <sz val="11"/>
        <rFont val="Calibri"/>
        <family val="2"/>
      </rPr>
      <t>matte golden colour  iron cover</t>
    </r>
  </si>
  <si>
    <t>2 hole organizer</t>
    <phoneticPr fontId="1" type="noConversion"/>
  </si>
  <si>
    <t>4.6x2.4x4.3"(11.8x6.3x11cm)</t>
  </si>
  <si>
    <t>HG71-5058</t>
  </si>
  <si>
    <t>Resin Lotion Pump</t>
    <phoneticPr fontId="1" type="noConversion"/>
  </si>
  <si>
    <t>blue</t>
  </si>
  <si>
    <t>Resin Toothbrush holder</t>
  </si>
  <si>
    <t>4.25x2.36x4.45"</t>
  </si>
  <si>
    <t xml:space="preserve">3924.10.4000 </t>
  </si>
  <si>
    <t>Resin Tumbler</t>
  </si>
  <si>
    <t>Resin Soap dish</t>
  </si>
  <si>
    <t>5.5x3.94x1"</t>
  </si>
  <si>
    <t>Resin Cotton jar</t>
  </si>
  <si>
    <t>Resin Tray</t>
  </si>
  <si>
    <t>Resin Tissue cover</t>
  </si>
  <si>
    <t>Resin Wastebasket</t>
  </si>
  <si>
    <t>8x8x10"</t>
  </si>
  <si>
    <r>
      <rPr>
        <sz val="11"/>
        <rFont val="Calibri"/>
        <family val="2"/>
      </rPr>
      <t>Resin Toilet Brush-</t>
    </r>
    <r>
      <rPr>
        <sz val="11"/>
        <rFont val="宋体"/>
        <family val="3"/>
        <charset val="134"/>
      </rPr>
      <t>盖片</t>
    </r>
    <r>
      <rPr>
        <sz val="11"/>
        <rFont val="Calibri"/>
        <family val="2"/>
      </rPr>
      <t>1mm</t>
    </r>
  </si>
  <si>
    <t>Angelica</t>
  </si>
  <si>
    <t>ceramic Lotion Pump</t>
    <phoneticPr fontId="1" type="noConversion"/>
  </si>
  <si>
    <t>Lotion Pump</t>
    <phoneticPr fontId="1" type="noConversion"/>
  </si>
  <si>
    <t>Stoneware, handcrafted brushed surface with oxidized glaze.</t>
  </si>
  <si>
    <t>3.45x3x8</t>
  </si>
  <si>
    <r>
      <rPr>
        <sz val="11"/>
        <rFont val="Calibri"/>
        <family val="2"/>
      </rPr>
      <t>2 pcs LP+1 pc TBH+1 pc TUM+1 pc SD+1pc CJ+1pc Tray+1pc TC+1pc WB</t>
    </r>
    <r>
      <rPr>
        <sz val="11"/>
        <rFont val="宋体"/>
        <family val="3"/>
        <charset val="134"/>
      </rPr>
      <t>混装入外箱</t>
    </r>
  </si>
  <si>
    <t>china</t>
  </si>
  <si>
    <t>S-CZCW</t>
  </si>
  <si>
    <t>ceramic Toothbrush holder</t>
  </si>
  <si>
    <t>Toothbrush holder</t>
  </si>
  <si>
    <t>4.33x2.7x4.33</t>
  </si>
  <si>
    <t>HG71-5060</t>
  </si>
  <si>
    <t>6912.00.5000</t>
  </si>
  <si>
    <t>ceramic Tumbler</t>
  </si>
  <si>
    <t xml:space="preserve"> Tumbler</t>
  </si>
  <si>
    <t>3.45x3x4.33</t>
  </si>
  <si>
    <t>HG71-5061</t>
  </si>
  <si>
    <t>ceramic Soap dish</t>
  </si>
  <si>
    <t>Soap dish</t>
  </si>
  <si>
    <t>5.38x3.9x1</t>
  </si>
  <si>
    <t>HG71-5062</t>
  </si>
  <si>
    <t>ceramic Tray</t>
  </si>
  <si>
    <t>9.5x5.5x1</t>
  </si>
  <si>
    <t>HG71-5063</t>
  </si>
  <si>
    <t>ceramic Cotton jar</t>
  </si>
  <si>
    <t>4x3.5x4.75</t>
  </si>
  <si>
    <t>HG71-5064</t>
  </si>
  <si>
    <t>ceramic Tissue cover</t>
  </si>
  <si>
    <t>Tissue cover</t>
  </si>
  <si>
    <t>6x6x5.9</t>
  </si>
  <si>
    <t>HG71-5065</t>
  </si>
  <si>
    <t>ceramic Wastebasket</t>
  </si>
  <si>
    <t>Wastebasket</t>
  </si>
  <si>
    <t>8x8x10</t>
  </si>
  <si>
    <t>HG71-5066</t>
  </si>
  <si>
    <t>Clearwate</t>
    <phoneticPr fontId="1" type="noConversion"/>
  </si>
  <si>
    <t xml:space="preserve">Resin  sand </t>
  </si>
  <si>
    <t>3.1x3.1x8.2"</t>
  </si>
  <si>
    <t>White marble</t>
  </si>
  <si>
    <r>
      <rPr>
        <sz val="11"/>
        <rFont val="Calibri"/>
        <family val="2"/>
      </rP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</si>
  <si>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S-DGJY</t>
  </si>
  <si>
    <r>
      <rPr>
        <sz val="11"/>
        <rFont val="Calibri"/>
        <family val="2"/>
      </rPr>
      <t>Resin Toothbrush holder with</t>
    </r>
    <r>
      <rPr>
        <sz val="11"/>
        <color rgb="FFFF0000"/>
        <rFont val="Calibri"/>
        <family val="2"/>
      </rPr>
      <t xml:space="preserve"> chrome iron base</t>
    </r>
    <r>
      <rPr>
        <sz val="11"/>
        <rFont val="Calibri"/>
        <family val="2"/>
      </rPr>
      <t xml:space="preserve"> </t>
    </r>
  </si>
  <si>
    <t>4.35x2.6x4.35"</t>
  </si>
  <si>
    <t>HG71-5068</t>
  </si>
  <si>
    <t>Resin Tumbler with  chrome iron base</t>
  </si>
  <si>
    <t>3.1x3.1x4.35"</t>
  </si>
  <si>
    <t>HG71-5069</t>
  </si>
  <si>
    <r>
      <rPr>
        <sz val="11"/>
        <rFont val="Calibri"/>
        <family val="2"/>
      </rPr>
      <t xml:space="preserve">Resin Soap dish with  </t>
    </r>
    <r>
      <rPr>
        <sz val="11"/>
        <color rgb="FFFF0000"/>
        <rFont val="Calibri"/>
        <family val="2"/>
      </rPr>
      <t>chrome iron base</t>
    </r>
  </si>
  <si>
    <t>5.33x3.78x1.18"</t>
  </si>
  <si>
    <t>HG71-5070</t>
  </si>
  <si>
    <r>
      <rPr>
        <sz val="11"/>
        <rFont val="Calibri"/>
        <family val="2"/>
      </rPr>
      <t xml:space="preserve">Resin Tray with  </t>
    </r>
    <r>
      <rPr>
        <sz val="11"/>
        <color rgb="FFFF0000"/>
        <rFont val="Calibri"/>
        <family val="2"/>
      </rPr>
      <t>chrome iron base</t>
    </r>
  </si>
  <si>
    <t>10x5.5x1.1"</t>
  </si>
  <si>
    <t>HG71-5071</t>
  </si>
  <si>
    <t xml:space="preserve">Resin Tower holder  </t>
  </si>
  <si>
    <t>Tower Holder</t>
  </si>
  <si>
    <t>4x4x12"</t>
  </si>
  <si>
    <t>HG71-5072</t>
  </si>
  <si>
    <r>
      <t xml:space="preserve">Resin Brush holder with chrome </t>
    </r>
    <r>
      <rPr>
        <sz val="11"/>
        <color rgb="FFFF0000"/>
        <rFont val="Calibri"/>
        <family val="2"/>
      </rPr>
      <t>iron</t>
    </r>
    <r>
      <rPr>
        <sz val="11"/>
        <rFont val="Calibri"/>
        <family val="2"/>
      </rPr>
      <t xml:space="preserve"> handle and base </t>
    </r>
  </si>
  <si>
    <t>Brush holder</t>
  </si>
  <si>
    <t>4x4x15"</t>
  </si>
  <si>
    <t>HG71-5073</t>
  </si>
  <si>
    <r>
      <rPr>
        <sz val="11"/>
        <rFont val="Calibri"/>
        <family val="2"/>
      </rPr>
      <t xml:space="preserve">Resin Tissue Cover with chrome </t>
    </r>
    <r>
      <rPr>
        <sz val="11"/>
        <color rgb="FFFF0000"/>
        <rFont val="Calibri"/>
        <family val="2"/>
      </rPr>
      <t xml:space="preserve">iron top </t>
    </r>
  </si>
  <si>
    <t>Tissue Cover</t>
  </si>
  <si>
    <t>5.9x5.9x5.92"</t>
  </si>
  <si>
    <t>HG71-5074</t>
  </si>
  <si>
    <r>
      <rPr>
        <sz val="11"/>
        <rFont val="Calibri"/>
        <family val="2"/>
      </rPr>
      <t xml:space="preserve">Resin Wastebasket with chrome </t>
    </r>
    <r>
      <rPr>
        <sz val="11"/>
        <color rgb="FFFF0000"/>
        <rFont val="Calibri"/>
        <family val="2"/>
      </rPr>
      <t xml:space="preserve">iron base </t>
    </r>
  </si>
  <si>
    <t>HG71-5075</t>
  </si>
  <si>
    <t>Resin Mirror</t>
  </si>
  <si>
    <t>Mirror</t>
  </si>
  <si>
    <t>6x5x10.5"</t>
  </si>
  <si>
    <t>HG71-5076</t>
  </si>
  <si>
    <t>Resin Lotion Pump(w/chrome pump)</t>
    <phoneticPr fontId="1" type="noConversion"/>
  </si>
  <si>
    <t>8x7.6x10"</t>
  </si>
  <si>
    <t>Resin Lotion Pump(w/balck pump )</t>
    <phoneticPr fontId="1" type="noConversion"/>
  </si>
  <si>
    <r>
      <rPr>
        <sz val="11"/>
        <rFont val="Calibri"/>
        <family val="2"/>
      </rPr>
      <t>2 pcs LP+1 pc TBH+1 pc TUM+1 pc SD+1pc CJ+1pc Tray+1 pc 2 ORG+1pc TC+1pc WB+1pc BB</t>
    </r>
    <r>
      <rPr>
        <sz val="11"/>
        <rFont val="宋体"/>
        <family val="3"/>
        <charset val="134"/>
      </rPr>
      <t>混装入外箱</t>
    </r>
  </si>
  <si>
    <t>S-DGDH</t>
  </si>
  <si>
    <t>Resin Toilet Brush</t>
    <phoneticPr fontId="1" type="noConversion"/>
  </si>
  <si>
    <t>Resin Sand</t>
  </si>
  <si>
    <t>sand</t>
  </si>
  <si>
    <t xml:space="preserve">Diana </t>
  </si>
  <si>
    <t>2.9X2.9X8"</t>
  </si>
  <si>
    <t>Light Travertine</t>
  </si>
  <si>
    <r>
      <rPr>
        <sz val="11"/>
        <rFont val="宋体"/>
        <family val="3"/>
        <charset val="134"/>
      </rPr>
      <t>去掉拉丝</t>
    </r>
    <r>
      <rPr>
        <sz val="11"/>
        <rFont val="Calibri"/>
        <family val="2"/>
      </rPr>
      <t>+</t>
    </r>
    <r>
      <rPr>
        <sz val="11"/>
        <rFont val="宋体"/>
        <family val="3"/>
        <charset val="134"/>
      </rPr>
      <t>底部黑色</t>
    </r>
  </si>
  <si>
    <t>4.3X2.65X4.32"</t>
  </si>
  <si>
    <t>HG71-5078</t>
  </si>
  <si>
    <t>2.9X2.9X4.32"</t>
  </si>
  <si>
    <t>HG71-5079</t>
  </si>
  <si>
    <t>5.35X4X1.05"</t>
  </si>
  <si>
    <t>HG71-5080</t>
  </si>
  <si>
    <t>9.5X5.8X1"</t>
  </si>
  <si>
    <t>HG71-5081</t>
  </si>
  <si>
    <t>3.9X3.9X4.6"</t>
  </si>
  <si>
    <t>HG71-5082</t>
  </si>
  <si>
    <t>3.96X3.96X15"</t>
  </si>
  <si>
    <t>HG71-5083</t>
  </si>
  <si>
    <t>7.89X7.8X10"</t>
  </si>
  <si>
    <t>HG71-5084</t>
  </si>
  <si>
    <t>Sapphire</t>
    <phoneticPr fontId="1" type="noConversion"/>
  </si>
  <si>
    <t>Resin sand</t>
  </si>
  <si>
    <t>3.18x2.75x7.9"</t>
  </si>
  <si>
    <t>HG71-5086</t>
  </si>
  <si>
    <t>3.18x2.75x4.45"</t>
  </si>
  <si>
    <t>HG71-5087</t>
  </si>
  <si>
    <t>HG71-5088</t>
  </si>
  <si>
    <t>10x5x1"</t>
  </si>
  <si>
    <t>HG71-5089</t>
  </si>
  <si>
    <t>Resin Brush holder with chrome handle</t>
    <phoneticPr fontId="1" type="noConversion"/>
  </si>
  <si>
    <t>HG71-5090</t>
  </si>
  <si>
    <t>Resin Towe holder with chrome handle</t>
    <phoneticPr fontId="1" type="noConversion"/>
  </si>
  <si>
    <t>Towe holder</t>
  </si>
  <si>
    <t>5.26x5x12"</t>
  </si>
  <si>
    <t>HG71-5091</t>
  </si>
  <si>
    <t>5.8x5.8x5.9"</t>
  </si>
  <si>
    <t>HG71-5092</t>
  </si>
  <si>
    <t>HG71-5093</t>
  </si>
  <si>
    <t>HG71-5094</t>
  </si>
  <si>
    <t>HG71-5059</t>
  </si>
  <si>
    <t>HG71-5067</t>
  </si>
  <si>
    <t>HG71-5077</t>
  </si>
  <si>
    <t>HG71-5085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</si>
</sst>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&quot;$&quot;#,##0.00"/>
    <numFmt numFmtId="177" formatCode="0.0"/>
    <numFmt numFmtId="178" formatCode="0.000"/>
    <numFmt numFmtId="179" formatCode="0.0_ "/>
    <numFmt numFmtId="180" formatCode="0_ "/>
    <numFmt numFmtId="181" formatCode="_(* #,##0.00_);_(* \(#,##0.00\);_(* &quot;-&quot;??_);_(@_)"/>
    <numFmt numFmtId="182" formatCode="_(* #,##0_);_(* \(#,##0\);_(* &quot;-&quot;??_);_(@_)"/>
    <numFmt numFmtId="183" formatCode="0.0%"/>
    <numFmt numFmtId="184" formatCode="_([$$-409]* #,##0.00_);_([$$-409]* \(#,##0.00\);_([$$-409]* &quot;-&quot;??_);_(@_)"/>
    <numFmt numFmtId="185" formatCode="0.00000"/>
    <numFmt numFmtId="186" formatCode="0.0_);[Red]\(0.0\)"/>
    <numFmt numFmtId="187" formatCode="0.00_ "/>
    <numFmt numFmtId="188" formatCode="[$-409]d/mmm;@"/>
    <numFmt numFmtId="189" formatCode="[$$-409]#,##0.00;\-[$$-409]#,##0.00"/>
  </numFmts>
  <fonts count="19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ptos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Aptos"/>
      <family val="2"/>
    </font>
    <font>
      <sz val="11"/>
      <name val="Aptos Display"/>
      <family val="2"/>
    </font>
    <font>
      <sz val="11"/>
      <color indexed="8"/>
      <name val="Aptos Display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81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84" fontId="6" fillId="0" borderId="0"/>
    <xf numFmtId="188" fontId="6" fillId="0" borderId="0"/>
    <xf numFmtId="0" fontId="10" fillId="0" borderId="0"/>
    <xf numFmtId="9" fontId="14" fillId="0" borderId="0" applyFont="0" applyFill="0" applyBorder="0" applyAlignment="0" applyProtection="0">
      <alignment vertical="center"/>
    </xf>
    <xf numFmtId="189" fontId="10" fillId="0" borderId="0"/>
    <xf numFmtId="0" fontId="14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3" applyNumberFormat="1" applyFont="1" applyBorder="1" applyAlignment="1">
      <alignment wrapText="1"/>
    </xf>
    <xf numFmtId="2" fontId="8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4" borderId="1" xfId="3" applyNumberFormat="1" applyFont="1" applyFill="1" applyBorder="1" applyAlignment="1">
      <alignment wrapText="1"/>
    </xf>
    <xf numFmtId="176" fontId="8" fillId="0" borderId="1" xfId="3" applyNumberFormat="1" applyFont="1" applyBorder="1" applyAlignment="1">
      <alignment wrapText="1"/>
    </xf>
    <xf numFmtId="176" fontId="7" fillId="2" borderId="1" xfId="3" applyNumberFormat="1" applyFont="1" applyFill="1" applyBorder="1" applyAlignment="1">
      <alignment wrapText="1"/>
    </xf>
    <xf numFmtId="10" fontId="7" fillId="2" borderId="1" xfId="3" applyNumberFormat="1" applyFont="1" applyFill="1" applyBorder="1" applyAlignment="1">
      <alignment wrapText="1"/>
    </xf>
    <xf numFmtId="176" fontId="8" fillId="6" borderId="1" xfId="3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8" fillId="2" borderId="1" xfId="3" applyNumberFormat="1" applyFont="1" applyFill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80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182" fontId="0" fillId="0" borderId="1" xfId="5" applyNumberFormat="1" applyFont="1" applyFill="1" applyBorder="1" applyAlignment="1">
      <alignment horizontal="left" vertical="center" wrapText="1"/>
    </xf>
    <xf numFmtId="178" fontId="0" fillId="7" borderId="1" xfId="0" applyNumberFormat="1" applyFill="1" applyBorder="1"/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183" fontId="0" fillId="0" borderId="1" xfId="0" applyNumberFormat="1" applyBorder="1"/>
    <xf numFmtId="10" fontId="0" fillId="0" borderId="1" xfId="0" applyNumberFormat="1" applyBorder="1"/>
    <xf numFmtId="176" fontId="0" fillId="0" borderId="1" xfId="0" applyNumberFormat="1" applyBorder="1"/>
    <xf numFmtId="10" fontId="0" fillId="7" borderId="1" xfId="6" applyNumberFormat="1" applyFont="1" applyFill="1" applyBorder="1" applyAlignment="1"/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left" vertical="center"/>
    </xf>
    <xf numFmtId="2" fontId="0" fillId="7" borderId="1" xfId="0" applyNumberFormat="1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183" fontId="0" fillId="0" borderId="1" xfId="1" applyNumberFormat="1" applyFont="1" applyBorder="1"/>
    <xf numFmtId="185" fontId="0" fillId="7" borderId="1" xfId="0" applyNumberFormat="1" applyFill="1" applyBorder="1"/>
    <xf numFmtId="0" fontId="0" fillId="0" borderId="1" xfId="0" applyBorder="1" applyAlignment="1">
      <alignment horizont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wrapText="1"/>
    </xf>
    <xf numFmtId="0" fontId="2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left" vertical="center"/>
    </xf>
    <xf numFmtId="182" fontId="0" fillId="0" borderId="1" xfId="0" applyNumberFormat="1" applyBorder="1" applyAlignment="1">
      <alignment horizontal="left" vertical="center"/>
    </xf>
    <xf numFmtId="184" fontId="9" fillId="0" borderId="1" xfId="7" applyFont="1" applyBorder="1" applyAlignment="1">
      <alignment horizontal="center"/>
    </xf>
    <xf numFmtId="183" fontId="9" fillId="0" borderId="1" xfId="8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6" fillId="9" borderId="1" xfId="0" applyFont="1" applyFill="1" applyBorder="1"/>
    <xf numFmtId="176" fontId="4" fillId="4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Border="1" applyAlignment="1">
      <alignment horizontal="left" vertical="center" wrapText="1"/>
    </xf>
    <xf numFmtId="182" fontId="2" fillId="0" borderId="1" xfId="5" applyNumberFormat="1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187" fontId="0" fillId="0" borderId="1" xfId="9" applyNumberFormat="1" applyFont="1" applyBorder="1" applyAlignment="1">
      <alignment horizontal="left" vertical="center" wrapText="1"/>
    </xf>
    <xf numFmtId="187" fontId="2" fillId="0" borderId="1" xfId="9" applyNumberFormat="1" applyFont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189" fontId="2" fillId="0" borderId="1" xfId="0" applyNumberFormat="1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186" fontId="2" fillId="0" borderId="1" xfId="0" applyNumberFormat="1" applyFont="1" applyBorder="1" applyAlignment="1">
      <alignment horizontal="left" vertical="center"/>
    </xf>
    <xf numFmtId="182" fontId="2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83" fontId="9" fillId="0" borderId="1" xfId="10" applyNumberFormat="1" applyFont="1" applyFill="1" applyBorder="1" applyAlignment="1">
      <alignment horizontal="center" vertical="center" wrapText="1"/>
    </xf>
    <xf numFmtId="186" fontId="2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1" xfId="0" applyFont="1" applyBorder="1"/>
    <xf numFmtId="186" fontId="0" fillId="0" borderId="1" xfId="0" applyNumberForma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183" fontId="16" fillId="0" borderId="1" xfId="0" applyNumberFormat="1" applyFont="1" applyBorder="1" applyAlignment="1">
      <alignment horizontal="left" vertical="center" wrapText="1"/>
    </xf>
    <xf numFmtId="188" fontId="0" fillId="0" borderId="1" xfId="0" applyNumberForma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 shrinkToFit="1"/>
    </xf>
    <xf numFmtId="183" fontId="18" fillId="0" borderId="1" xfId="0" applyNumberFormat="1" applyFont="1" applyBorder="1" applyAlignment="1">
      <alignment horizontal="left" vertical="center" wrapText="1"/>
    </xf>
    <xf numFmtId="189" fontId="11" fillId="0" borderId="1" xfId="0" applyNumberFormat="1" applyFont="1" applyBorder="1" applyAlignment="1">
      <alignment vertical="center" wrapText="1"/>
    </xf>
    <xf numFmtId="188" fontId="2" fillId="0" borderId="1" xfId="0" applyNumberFormat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82" fontId="2" fillId="0" borderId="1" xfId="0" applyNumberFormat="1" applyFont="1" applyBorder="1" applyAlignment="1">
      <alignment horizontal="left" vertical="center" wrapText="1"/>
    </xf>
    <xf numFmtId="189" fontId="2" fillId="8" borderId="1" xfId="11" applyFont="1" applyFill="1" applyBorder="1" applyAlignment="1">
      <alignment horizontal="left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horizontal="center" wrapText="1"/>
    </xf>
    <xf numFmtId="2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79" fontId="0" fillId="0" borderId="1" xfId="0" applyNumberForma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6" fontId="2" fillId="0" borderId="1" xfId="0" applyNumberFormat="1" applyFont="1" applyBorder="1" applyAlignment="1">
      <alignment horizontal="left" vertical="center"/>
    </xf>
    <xf numFmtId="186" fontId="2" fillId="0" borderId="1" xfId="12" applyNumberFormat="1" applyFont="1" applyBorder="1" applyAlignment="1">
      <alignment horizontal="left" vertical="center"/>
    </xf>
  </cellXfs>
  <cellStyles count="13">
    <cellStyle name="_ET_STYLE_NoName_00_ 2 2 2" xfId="8" xr:uid="{8AB71D74-2B42-4649-9EA0-43672DF9CC35}"/>
    <cellStyle name="Comma 5 2" xfId="5" xr:uid="{302F62EC-8CAB-486F-9D13-523434216D65}"/>
    <cellStyle name="Normal 2" xfId="2" xr:uid="{0D67C2A6-1DF7-4370-BEAD-7B993176A9CE}"/>
    <cellStyle name="Normal 2 18 2" xfId="3" xr:uid="{99E1C481-AEEA-4A18-9134-B7549D527D81}"/>
    <cellStyle name="Normal 3" xfId="4" xr:uid="{45D59B26-898F-441D-ACF4-EA78DA94DC13}"/>
    <cellStyle name="Normal 55" xfId="12" xr:uid="{8C7C65F6-58A8-40B1-8F9A-6E259DCB939E}"/>
    <cellStyle name="Percent 2" xfId="6" xr:uid="{01830DC7-45DF-4F47-98F5-5FE3A61B8D46}"/>
    <cellStyle name="Percent 2 2 2 52" xfId="10" xr:uid="{E0EB9DD0-1D11-47C6-B95A-245BCF88482B}"/>
    <cellStyle name="百分比" xfId="1" builtinId="5"/>
    <cellStyle name="常规" xfId="0" builtinId="0"/>
    <cellStyle name="常规_quotation-Mercury  3.22.2011 (for BBB) 2 3 2" xfId="11" xr:uid="{53D0639F-BAAF-4DEB-A25E-FF6AC44DED2C}"/>
    <cellStyle name="常规_quotation-Mercury  3.22.2011 (for BBB)_BBB Spring 12 Styleout Belize - Heather 102111 2" xfId="9" xr:uid="{12F55115-2F58-4819-B39E-6787D77D0DE3}"/>
    <cellStyle name="样式 1 4" xfId="7" xr:uid="{4EEBC1B4-45BD-4B0B-A29E-F089AC5FCC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June%202026%20POE%20Quote%20-%2020260114.xlsx" TargetMode="External"/><Relationship Id="rId1" Type="http://schemas.openxmlformats.org/officeDocument/2006/relationships/externalLinkPath" Target="/Users/liujie/Downloads/HG%20June%202026%20POE%20Quote%20-%2020260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"/>
      <sheetName val="Item"/>
      <sheetName val="Sunny 1.14.2026"/>
      <sheetName val="ValueSelect"/>
      <sheetName val="Data"/>
    </sheetNames>
    <sheetDataSet>
      <sheetData sheetId="0"/>
      <sheetData sheetId="1"/>
      <sheetData sheetId="2"/>
      <sheetData sheetId="3">
        <row r="22">
          <cell r="R22">
            <v>2.79</v>
          </cell>
        </row>
        <row r="23">
          <cell r="R23">
            <v>2.69</v>
          </cell>
        </row>
        <row r="24">
          <cell r="R24">
            <v>2.14</v>
          </cell>
        </row>
        <row r="25">
          <cell r="R25">
            <v>1.89</v>
          </cell>
        </row>
        <row r="26">
          <cell r="R26">
            <v>3.72</v>
          </cell>
        </row>
        <row r="27">
          <cell r="R27">
            <v>3.94</v>
          </cell>
        </row>
        <row r="28">
          <cell r="R28">
            <v>3.66</v>
          </cell>
        </row>
        <row r="41">
          <cell r="R41">
            <v>2.11</v>
          </cell>
        </row>
        <row r="42">
          <cell r="R42">
            <v>1.51</v>
          </cell>
        </row>
        <row r="43">
          <cell r="R43">
            <v>1.45</v>
          </cell>
        </row>
        <row r="44">
          <cell r="R44">
            <v>1.45</v>
          </cell>
        </row>
        <row r="45">
          <cell r="R45">
            <v>2.33</v>
          </cell>
        </row>
        <row r="46">
          <cell r="R46">
            <v>2.11</v>
          </cell>
        </row>
        <row r="47">
          <cell r="R47">
            <v>4.46</v>
          </cell>
        </row>
        <row r="48">
          <cell r="R48">
            <v>8.1999999999999993</v>
          </cell>
        </row>
        <row r="50">
          <cell r="Q50">
            <v>2.72</v>
          </cell>
        </row>
        <row r="51">
          <cell r="Q51">
            <v>1.82</v>
          </cell>
        </row>
        <row r="52">
          <cell r="Q52">
            <v>1.69</v>
          </cell>
        </row>
        <row r="53">
          <cell r="Q53">
            <v>1.72</v>
          </cell>
        </row>
        <row r="54">
          <cell r="Q54">
            <v>3.65</v>
          </cell>
        </row>
        <row r="55">
          <cell r="Q55">
            <v>3.71</v>
          </cell>
        </row>
        <row r="56">
          <cell r="Q56">
            <v>4.28</v>
          </cell>
        </row>
        <row r="57">
          <cell r="Q57">
            <v>4.66</v>
          </cell>
        </row>
        <row r="58">
          <cell r="Q58">
            <v>7.19</v>
          </cell>
        </row>
        <row r="59">
          <cell r="Q59">
            <v>4.8899999999999997</v>
          </cell>
        </row>
        <row r="100">
          <cell r="Q100">
            <v>2.37</v>
          </cell>
        </row>
        <row r="101">
          <cell r="Q101">
            <v>1.37</v>
          </cell>
        </row>
        <row r="102">
          <cell r="Q102">
            <v>1.27</v>
          </cell>
        </row>
        <row r="103">
          <cell r="Q103">
            <v>1.27</v>
          </cell>
        </row>
        <row r="104">
          <cell r="Q104">
            <v>2.3199999999999998</v>
          </cell>
        </row>
        <row r="105">
          <cell r="Q105">
            <v>2.4700000000000002</v>
          </cell>
        </row>
        <row r="106">
          <cell r="Q106">
            <v>3.97</v>
          </cell>
        </row>
        <row r="107">
          <cell r="Q107">
            <v>6.35</v>
          </cell>
        </row>
        <row r="109">
          <cell r="Q109">
            <v>2.38</v>
          </cell>
        </row>
        <row r="110">
          <cell r="Q110">
            <v>1.48</v>
          </cell>
        </row>
        <row r="111">
          <cell r="Q111">
            <v>1.35</v>
          </cell>
        </row>
        <row r="112">
          <cell r="Q112">
            <v>1.35</v>
          </cell>
        </row>
        <row r="113">
          <cell r="Q113">
            <v>2.4500000000000002</v>
          </cell>
        </row>
        <row r="114">
          <cell r="Q114">
            <v>3.71</v>
          </cell>
        </row>
        <row r="115">
          <cell r="Q115">
            <v>3.6</v>
          </cell>
        </row>
        <row r="116">
          <cell r="Q116">
            <v>3.94</v>
          </cell>
        </row>
        <row r="117">
          <cell r="Q117">
            <v>6.1</v>
          </cell>
        </row>
        <row r="118">
          <cell r="Q118">
            <v>4.78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7EDD-2804-454C-AEF5-D0FE55FE6F54}">
  <dimension ref="A1:BK44"/>
  <sheetViews>
    <sheetView tabSelected="1" topLeftCell="AL1" zoomScale="71" zoomScaleNormal="71" workbookViewId="0">
      <selection activeCell="BC41" sqref="BC41"/>
    </sheetView>
  </sheetViews>
  <sheetFormatPr defaultColWidth="9.1796875" defaultRowHeight="14.5" x14ac:dyDescent="0.35"/>
  <cols>
    <col min="1" max="1" width="10.1796875" style="1" customWidth="1"/>
    <col min="2" max="2" width="36.453125" style="2" customWidth="1"/>
    <col min="3" max="3" width="8.453125" style="2" customWidth="1"/>
    <col min="4" max="4" width="10.453125" style="2" customWidth="1"/>
    <col min="5" max="5" width="24.453125" style="2" customWidth="1"/>
    <col min="6" max="6" width="17.453125" style="2" customWidth="1"/>
    <col min="7" max="7" width="10" style="2" customWidth="1"/>
    <col min="8" max="8" width="37.81640625" style="2" customWidth="1"/>
    <col min="9" max="9" width="26.1796875" style="2" customWidth="1"/>
    <col min="10" max="10" width="30.7265625" style="2" customWidth="1"/>
    <col min="11" max="11" width="11" style="3" customWidth="1"/>
    <col min="12" max="12" width="18.453125" style="2" customWidth="1"/>
    <col min="13" max="13" width="8.81640625" style="2" customWidth="1"/>
    <col min="14" max="15" width="8.1796875" style="2" customWidth="1"/>
    <col min="16" max="16" width="12.1796875" style="2" customWidth="1"/>
    <col min="17" max="17" width="19.7265625" style="2" customWidth="1"/>
    <col min="18" max="18" width="8.81640625" style="2" customWidth="1"/>
    <col min="19" max="19" width="10.26953125" style="5" customWidth="1"/>
    <col min="20" max="21" width="10.26953125" style="2" customWidth="1"/>
    <col min="22" max="27" width="10.26953125" style="96" customWidth="1"/>
    <col min="28" max="28" width="10.26953125" style="97" customWidth="1"/>
    <col min="29" max="29" width="10.26953125" style="98" customWidth="1"/>
    <col min="30" max="30" width="10.26953125" style="99" customWidth="1"/>
    <col min="31" max="31" width="10.26953125" style="97" customWidth="1"/>
    <col min="32" max="32" width="10.26953125" style="98" customWidth="1"/>
    <col min="33" max="33" width="10.26953125" style="2" customWidth="1"/>
    <col min="34" max="34" width="10.26953125" style="5" customWidth="1"/>
    <col min="35" max="36" width="10.26953125" style="2" customWidth="1"/>
    <col min="37" max="37" width="10.26953125" style="4" customWidth="1"/>
    <col min="38" max="39" width="10.26953125" style="5" customWidth="1"/>
    <col min="40" max="40" width="10.26953125" style="4" customWidth="1"/>
    <col min="41" max="41" width="10.26953125" style="5" customWidth="1"/>
    <col min="42" max="42" width="10.26953125" style="4" customWidth="1"/>
    <col min="43" max="44" width="10.26953125" style="5" customWidth="1"/>
    <col min="45" max="45" width="10.26953125" style="4" customWidth="1"/>
    <col min="46" max="48" width="10.26953125" style="5" customWidth="1"/>
    <col min="49" max="49" width="8.81640625" style="5" customWidth="1"/>
    <col min="50" max="50" width="12.1796875" style="100" customWidth="1"/>
    <col min="51" max="51" width="9.1796875" style="2" hidden="1" customWidth="1"/>
    <col min="52" max="52" width="0" style="2" hidden="1" customWidth="1"/>
    <col min="53" max="53" width="10.1796875" style="5" hidden="1" customWidth="1"/>
    <col min="54" max="54" width="9.1796875" style="2"/>
    <col min="55" max="56" width="13.54296875" style="5" customWidth="1"/>
    <col min="57" max="57" width="11.81640625" style="5" hidden="1" customWidth="1"/>
    <col min="58" max="16384" width="9.1796875" style="2"/>
  </cols>
  <sheetData>
    <row r="1" spans="1:63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6"/>
      <c r="AK1" s="21" t="s">
        <v>35</v>
      </c>
      <c r="AL1" s="22" t="s">
        <v>36</v>
      </c>
      <c r="AM1" s="20" t="s">
        <v>37</v>
      </c>
      <c r="AN1" s="21" t="s">
        <v>38</v>
      </c>
      <c r="AO1" s="20" t="s">
        <v>39</v>
      </c>
      <c r="AP1" s="21" t="s">
        <v>40</v>
      </c>
      <c r="AQ1" s="20" t="s">
        <v>41</v>
      </c>
      <c r="AR1" s="23" t="s">
        <v>42</v>
      </c>
      <c r="AS1" s="21" t="s">
        <v>43</v>
      </c>
      <c r="AT1" s="20" t="s">
        <v>44</v>
      </c>
      <c r="AU1" s="20" t="s">
        <v>45</v>
      </c>
      <c r="AV1" s="24" t="s">
        <v>46</v>
      </c>
      <c r="AW1" s="25" t="s">
        <v>47</v>
      </c>
      <c r="AX1" s="26" t="s">
        <v>48</v>
      </c>
      <c r="AY1" s="27" t="s">
        <v>49</v>
      </c>
      <c r="AZ1" s="25" t="s">
        <v>50</v>
      </c>
      <c r="BA1" s="28" t="s">
        <v>51</v>
      </c>
      <c r="BB1" s="6" t="s">
        <v>52</v>
      </c>
      <c r="BC1" s="20" t="s">
        <v>53</v>
      </c>
      <c r="BD1" s="20" t="s">
        <v>54</v>
      </c>
      <c r="BE1" s="20" t="s">
        <v>55</v>
      </c>
      <c r="BF1" s="29" t="s">
        <v>56</v>
      </c>
      <c r="BG1" s="30" t="s">
        <v>57</v>
      </c>
      <c r="BH1" s="30" t="s">
        <v>58</v>
      </c>
      <c r="BI1" s="30" t="s">
        <v>59</v>
      </c>
      <c r="BJ1" s="30" t="s">
        <v>60</v>
      </c>
      <c r="BK1" s="30" t="s">
        <v>61</v>
      </c>
    </row>
    <row r="2" spans="1:63" ht="22" customHeight="1" x14ac:dyDescent="0.35">
      <c r="A2" s="56">
        <v>19</v>
      </c>
      <c r="B2" s="102"/>
      <c r="C2" s="53"/>
      <c r="D2" s="65"/>
      <c r="E2" s="31"/>
      <c r="F2" s="32" t="s">
        <v>62</v>
      </c>
      <c r="G2" s="36" t="s">
        <v>81</v>
      </c>
      <c r="H2" s="34" t="s">
        <v>82</v>
      </c>
      <c r="I2" s="35" t="s">
        <v>70</v>
      </c>
      <c r="J2" s="34" t="s">
        <v>63</v>
      </c>
      <c r="K2" s="34" t="s">
        <v>63</v>
      </c>
      <c r="L2" s="34" t="s">
        <v>83</v>
      </c>
      <c r="M2" s="36" t="s">
        <v>84</v>
      </c>
      <c r="N2" s="34"/>
      <c r="O2" s="34"/>
      <c r="P2" s="66" t="s">
        <v>85</v>
      </c>
      <c r="Q2" s="53"/>
      <c r="R2" s="35" t="s">
        <v>64</v>
      </c>
      <c r="S2" s="57">
        <f>'[1]Sunny 1.14.2026'!R22</f>
        <v>2.79</v>
      </c>
      <c r="T2" s="31" t="s">
        <v>65</v>
      </c>
      <c r="U2" s="103" t="s">
        <v>86</v>
      </c>
      <c r="V2" s="104">
        <v>33.1</v>
      </c>
      <c r="W2" s="104">
        <v>25.6</v>
      </c>
      <c r="X2" s="104">
        <v>29.3</v>
      </c>
      <c r="Y2" s="37">
        <v>15</v>
      </c>
      <c r="Z2" s="37">
        <v>8</v>
      </c>
      <c r="AA2" s="37">
        <v>22</v>
      </c>
      <c r="AB2" s="38">
        <v>10</v>
      </c>
      <c r="AC2" s="39">
        <v>2</v>
      </c>
      <c r="AD2" s="40">
        <f t="shared" ref="AD2:AD26" si="0">IF(Y2="","",Y2*Z2*AA2/1000000)</f>
        <v>2.64E-3</v>
      </c>
      <c r="AE2" s="41">
        <v>63</v>
      </c>
      <c r="AF2" s="42">
        <f t="shared" ref="AF2:AF26" si="1">IF(AC2="","",AE2/AD2*AC2)</f>
        <v>47727.272727272728</v>
      </c>
      <c r="AG2" s="43">
        <v>2250</v>
      </c>
      <c r="AH2" s="44">
        <f t="shared" ref="AH2:AH26" si="2">IF(ISERROR(AG2/AF2),"",AG2/AF2)</f>
        <v>4.7142857142857139E-2</v>
      </c>
      <c r="AI2" s="36" t="s">
        <v>66</v>
      </c>
      <c r="AJ2" s="54">
        <v>1.7999999999999999E-2</v>
      </c>
      <c r="AK2" s="45">
        <f t="shared" ref="AK2:AK26" si="3">AJ2+20%</f>
        <v>0.218</v>
      </c>
      <c r="AL2" s="44">
        <f t="shared" ref="AL2:AL26" si="4">IF(ISERROR(S2*AK2),"",S2*AK2)</f>
        <v>0.60821999999999998</v>
      </c>
      <c r="AM2" s="44">
        <f t="shared" ref="AM2:AM26" si="5">IF(ISERROR(S2+AH2+AL2),"",S2+AH2+AL2)</f>
        <v>3.4453628571428574</v>
      </c>
      <c r="AN2" s="46">
        <v>0</v>
      </c>
      <c r="AO2" s="44">
        <f t="shared" ref="AO2:AO26" si="6">IF(ISERROR(AX2*AN2),"",AX2*AN2)</f>
        <v>0</v>
      </c>
      <c r="AP2" s="58">
        <v>0</v>
      </c>
      <c r="AQ2" s="44">
        <f t="shared" ref="AQ2:AQ26" si="7">IF(ISERROR(AX2*AP2),"",AX2*AP2)</f>
        <v>0</v>
      </c>
      <c r="AR2" s="47">
        <v>0</v>
      </c>
      <c r="AS2" s="46">
        <v>0</v>
      </c>
      <c r="AT2" s="44">
        <f t="shared" ref="AT2:AT8" si="8">IF(ISERROR(AX2*AS2),"",AX2*AS2)</f>
        <v>0</v>
      </c>
      <c r="AU2" s="44">
        <f t="shared" ref="AU2:AU26" si="9">IF(ISERROR(AO2+AQ2+AT2),"",AO2+AQ2+AT2)</f>
        <v>0</v>
      </c>
      <c r="AV2" s="44">
        <f t="shared" ref="AV2:AV26" si="10">IF(ISERROR(AM2+AU2),"",AM2+AU2)</f>
        <v>3.4453628571428574</v>
      </c>
      <c r="AW2" s="48">
        <f t="shared" ref="AW2:AW26" si="11">IF(ISERROR((AX2-AV2)/AX2),"",(AX2-AV2)/AX2)</f>
        <v>0.36782332896461334</v>
      </c>
      <c r="AX2" s="67">
        <v>5.45</v>
      </c>
      <c r="AY2" s="49"/>
      <c r="AZ2" s="48" t="str">
        <f t="shared" ref="AZ2:AZ26" si="12">IF(ISERROR((AY2-AX2)/AY2),"",(AY2-AX2)/AY2)</f>
        <v/>
      </c>
      <c r="BA2" s="49"/>
      <c r="BB2" s="50">
        <v>1200</v>
      </c>
      <c r="BC2" s="44">
        <f t="shared" ref="BC2:BC26" si="13">IF(ISERROR(AV2*BB2),"",AV2*BB2)</f>
        <v>4134.4354285714289</v>
      </c>
      <c r="BD2" s="44">
        <f t="shared" ref="BD2:BD26" si="14">IF(ISERROR(AX2*BB2),"",AX2*BB2)</f>
        <v>6540</v>
      </c>
      <c r="BE2" s="44">
        <f t="shared" ref="BE2:BE26" si="15">IF(ISERROR(AY2*BB2),"",AY2*BB2)</f>
        <v>0</v>
      </c>
      <c r="BF2" s="51">
        <v>14.9</v>
      </c>
      <c r="BG2" s="53"/>
      <c r="BH2" s="101"/>
      <c r="BI2" s="52" t="s">
        <v>67</v>
      </c>
      <c r="BJ2" s="52" t="s">
        <v>68</v>
      </c>
      <c r="BK2" s="52" t="s">
        <v>69</v>
      </c>
    </row>
    <row r="3" spans="1:63" ht="22" customHeight="1" x14ac:dyDescent="0.35">
      <c r="A3" s="56">
        <v>20</v>
      </c>
      <c r="B3" s="102"/>
      <c r="C3" s="53"/>
      <c r="D3" s="65"/>
      <c r="E3" s="31"/>
      <c r="F3" s="32" t="s">
        <v>62</v>
      </c>
      <c r="G3" s="36" t="s">
        <v>81</v>
      </c>
      <c r="H3" s="35" t="s">
        <v>87</v>
      </c>
      <c r="I3" s="35" t="s">
        <v>71</v>
      </c>
      <c r="J3" s="35" t="s">
        <v>63</v>
      </c>
      <c r="K3" s="35" t="s">
        <v>63</v>
      </c>
      <c r="L3" s="35" t="s">
        <v>88</v>
      </c>
      <c r="M3" s="36" t="s">
        <v>84</v>
      </c>
      <c r="N3" s="35"/>
      <c r="O3" s="35"/>
      <c r="P3" s="66" t="s">
        <v>89</v>
      </c>
      <c r="Q3" s="53"/>
      <c r="R3" s="35" t="s">
        <v>64</v>
      </c>
      <c r="S3" s="57">
        <f>'[1]Sunny 1.14.2026'!R23</f>
        <v>2.69</v>
      </c>
      <c r="T3" s="31" t="s">
        <v>65</v>
      </c>
      <c r="U3" s="103"/>
      <c r="V3" s="104"/>
      <c r="W3" s="104"/>
      <c r="X3" s="104"/>
      <c r="Y3" s="68">
        <v>8</v>
      </c>
      <c r="Z3" s="68">
        <v>8</v>
      </c>
      <c r="AA3" s="68">
        <v>11</v>
      </c>
      <c r="AB3" s="38">
        <v>10</v>
      </c>
      <c r="AC3" s="69">
        <v>1</v>
      </c>
      <c r="AD3" s="40">
        <f t="shared" si="0"/>
        <v>7.0399999999999998E-4</v>
      </c>
      <c r="AE3" s="41">
        <v>63</v>
      </c>
      <c r="AF3" s="42">
        <f t="shared" si="1"/>
        <v>89488.636363636368</v>
      </c>
      <c r="AG3" s="43">
        <v>2250</v>
      </c>
      <c r="AH3" s="44">
        <f t="shared" si="2"/>
        <v>2.514285714285714E-2</v>
      </c>
      <c r="AI3" s="62" t="s">
        <v>72</v>
      </c>
      <c r="AJ3" s="63">
        <v>0.3</v>
      </c>
      <c r="AK3" s="45">
        <f t="shared" si="3"/>
        <v>0.5</v>
      </c>
      <c r="AL3" s="44">
        <f t="shared" si="4"/>
        <v>1.345</v>
      </c>
      <c r="AM3" s="44">
        <f t="shared" si="5"/>
        <v>4.0601428571428571</v>
      </c>
      <c r="AN3" s="46">
        <v>0</v>
      </c>
      <c r="AO3" s="44">
        <f t="shared" si="6"/>
        <v>0</v>
      </c>
      <c r="AP3" s="58">
        <v>0</v>
      </c>
      <c r="AQ3" s="44">
        <f t="shared" si="7"/>
        <v>0</v>
      </c>
      <c r="AR3" s="47">
        <v>0</v>
      </c>
      <c r="AS3" s="46">
        <v>0</v>
      </c>
      <c r="AT3" s="44">
        <f t="shared" si="8"/>
        <v>0</v>
      </c>
      <c r="AU3" s="44">
        <f t="shared" si="9"/>
        <v>0</v>
      </c>
      <c r="AV3" s="44">
        <f t="shared" si="10"/>
        <v>4.0601428571428571</v>
      </c>
      <c r="AW3" s="48">
        <f t="shared" si="11"/>
        <v>0.25501965923984277</v>
      </c>
      <c r="AX3" s="67">
        <v>5.45</v>
      </c>
      <c r="AY3" s="49"/>
      <c r="AZ3" s="48" t="str">
        <f t="shared" si="12"/>
        <v/>
      </c>
      <c r="BA3" s="49"/>
      <c r="BB3" s="70">
        <v>600</v>
      </c>
      <c r="BC3" s="44">
        <f t="shared" si="13"/>
        <v>2436.0857142857144</v>
      </c>
      <c r="BD3" s="44">
        <f t="shared" si="14"/>
        <v>3270</v>
      </c>
      <c r="BE3" s="44">
        <f t="shared" si="15"/>
        <v>0</v>
      </c>
      <c r="BF3" s="51" t="str">
        <f t="shared" ref="BF2:BF26" si="16">IF(V3="","",V3*W3*X3/1000000/AC3*BB3)</f>
        <v/>
      </c>
      <c r="BG3" s="53"/>
      <c r="BH3" s="101"/>
      <c r="BI3" s="52" t="s">
        <v>67</v>
      </c>
      <c r="BJ3" s="32" t="s">
        <v>68</v>
      </c>
      <c r="BK3" s="32" t="s">
        <v>69</v>
      </c>
    </row>
    <row r="4" spans="1:63" ht="22" customHeight="1" x14ac:dyDescent="0.35">
      <c r="A4" s="56">
        <v>21</v>
      </c>
      <c r="B4" s="102"/>
      <c r="C4" s="53"/>
      <c r="D4" s="65"/>
      <c r="E4" s="31"/>
      <c r="F4" s="32" t="s">
        <v>62</v>
      </c>
      <c r="G4" s="36" t="s">
        <v>81</v>
      </c>
      <c r="H4" s="34" t="s">
        <v>73</v>
      </c>
      <c r="I4" s="34" t="s">
        <v>74</v>
      </c>
      <c r="J4" s="34" t="s">
        <v>63</v>
      </c>
      <c r="K4" s="34" t="s">
        <v>63</v>
      </c>
      <c r="L4" s="34" t="s">
        <v>88</v>
      </c>
      <c r="M4" s="36" t="s">
        <v>84</v>
      </c>
      <c r="N4" s="34"/>
      <c r="O4" s="34"/>
      <c r="P4" s="66" t="s">
        <v>90</v>
      </c>
      <c r="Q4" s="53"/>
      <c r="R4" s="35" t="s">
        <v>64</v>
      </c>
      <c r="S4" s="57">
        <f>'[1]Sunny 1.14.2026'!R24</f>
        <v>2.14</v>
      </c>
      <c r="T4" s="31" t="s">
        <v>65</v>
      </c>
      <c r="U4" s="103"/>
      <c r="V4" s="104"/>
      <c r="W4" s="104"/>
      <c r="X4" s="104"/>
      <c r="Y4" s="37">
        <v>8</v>
      </c>
      <c r="Z4" s="37">
        <v>8</v>
      </c>
      <c r="AA4" s="37">
        <v>11</v>
      </c>
      <c r="AB4" s="38">
        <v>10</v>
      </c>
      <c r="AC4" s="39">
        <v>1</v>
      </c>
      <c r="AD4" s="40">
        <f t="shared" si="0"/>
        <v>7.0399999999999998E-4</v>
      </c>
      <c r="AE4" s="41">
        <v>63</v>
      </c>
      <c r="AF4" s="42">
        <f t="shared" si="1"/>
        <v>89488.636363636368</v>
      </c>
      <c r="AG4" s="43">
        <v>2250</v>
      </c>
      <c r="AH4" s="44">
        <f t="shared" si="2"/>
        <v>2.514285714285714E-2</v>
      </c>
      <c r="AI4" s="62" t="s">
        <v>72</v>
      </c>
      <c r="AJ4" s="63">
        <v>0.3</v>
      </c>
      <c r="AK4" s="45">
        <f t="shared" si="3"/>
        <v>0.5</v>
      </c>
      <c r="AL4" s="44">
        <f t="shared" si="4"/>
        <v>1.07</v>
      </c>
      <c r="AM4" s="44">
        <f t="shared" si="5"/>
        <v>3.2351428571428578</v>
      </c>
      <c r="AN4" s="46">
        <v>0</v>
      </c>
      <c r="AO4" s="44">
        <f t="shared" si="6"/>
        <v>0</v>
      </c>
      <c r="AP4" s="58">
        <v>0</v>
      </c>
      <c r="AQ4" s="44">
        <f t="shared" si="7"/>
        <v>0</v>
      </c>
      <c r="AR4" s="47">
        <v>0</v>
      </c>
      <c r="AS4" s="46">
        <v>0</v>
      </c>
      <c r="AT4" s="44">
        <f t="shared" si="8"/>
        <v>0</v>
      </c>
      <c r="AU4" s="44">
        <f t="shared" si="9"/>
        <v>0</v>
      </c>
      <c r="AV4" s="44">
        <f t="shared" si="10"/>
        <v>3.2351428571428578</v>
      </c>
      <c r="AW4" s="48">
        <f t="shared" si="11"/>
        <v>0.27300160513643651</v>
      </c>
      <c r="AX4" s="67">
        <v>4.45</v>
      </c>
      <c r="AY4" s="49"/>
      <c r="AZ4" s="48" t="str">
        <f t="shared" si="12"/>
        <v/>
      </c>
      <c r="BA4" s="49"/>
      <c r="BB4" s="50">
        <v>600</v>
      </c>
      <c r="BC4" s="44">
        <f t="shared" si="13"/>
        <v>1941.0857142857146</v>
      </c>
      <c r="BD4" s="44">
        <f t="shared" si="14"/>
        <v>2670</v>
      </c>
      <c r="BE4" s="44">
        <f t="shared" si="15"/>
        <v>0</v>
      </c>
      <c r="BF4" s="51" t="str">
        <f t="shared" si="16"/>
        <v/>
      </c>
      <c r="BG4" s="53"/>
      <c r="BH4" s="101"/>
      <c r="BI4" s="52" t="s">
        <v>67</v>
      </c>
      <c r="BJ4" s="52" t="s">
        <v>68</v>
      </c>
      <c r="BK4" s="52" t="s">
        <v>69</v>
      </c>
    </row>
    <row r="5" spans="1:63" ht="22" customHeight="1" x14ac:dyDescent="0.35">
      <c r="A5" s="56">
        <v>22</v>
      </c>
      <c r="B5" s="102"/>
      <c r="C5" s="53"/>
      <c r="D5" s="65"/>
      <c r="E5" s="31"/>
      <c r="F5" s="32" t="s">
        <v>62</v>
      </c>
      <c r="G5" s="36" t="s">
        <v>81</v>
      </c>
      <c r="H5" s="34" t="s">
        <v>75</v>
      </c>
      <c r="I5" s="34" t="s">
        <v>76</v>
      </c>
      <c r="J5" s="34" t="s">
        <v>63</v>
      </c>
      <c r="K5" s="34" t="s">
        <v>63</v>
      </c>
      <c r="L5" s="34" t="s">
        <v>91</v>
      </c>
      <c r="M5" s="36" t="s">
        <v>84</v>
      </c>
      <c r="N5" s="34"/>
      <c r="O5" s="34"/>
      <c r="P5" s="66" t="s">
        <v>92</v>
      </c>
      <c r="Q5" s="53"/>
      <c r="R5" s="35" t="s">
        <v>64</v>
      </c>
      <c r="S5" s="57">
        <f>'[1]Sunny 1.14.2026'!R25</f>
        <v>1.89</v>
      </c>
      <c r="T5" s="31" t="s">
        <v>65</v>
      </c>
      <c r="U5" s="103"/>
      <c r="V5" s="104"/>
      <c r="W5" s="104"/>
      <c r="X5" s="104"/>
      <c r="Y5" s="37">
        <v>15</v>
      </c>
      <c r="Z5" s="37">
        <v>11</v>
      </c>
      <c r="AA5" s="37">
        <v>3</v>
      </c>
      <c r="AB5" s="38">
        <v>10</v>
      </c>
      <c r="AC5" s="39">
        <v>1</v>
      </c>
      <c r="AD5" s="55">
        <f t="shared" si="0"/>
        <v>4.95E-4</v>
      </c>
      <c r="AE5" s="41">
        <v>63</v>
      </c>
      <c r="AF5" s="42">
        <f t="shared" si="1"/>
        <v>127272.72727272728</v>
      </c>
      <c r="AG5" s="43">
        <v>2250</v>
      </c>
      <c r="AH5" s="44">
        <f t="shared" si="2"/>
        <v>1.7678571428571429E-2</v>
      </c>
      <c r="AI5" s="62" t="s">
        <v>72</v>
      </c>
      <c r="AJ5" s="63">
        <v>0.3</v>
      </c>
      <c r="AK5" s="45">
        <f t="shared" si="3"/>
        <v>0.5</v>
      </c>
      <c r="AL5" s="44">
        <f t="shared" si="4"/>
        <v>0.94499999999999995</v>
      </c>
      <c r="AM5" s="44">
        <f t="shared" si="5"/>
        <v>2.8526785714285712</v>
      </c>
      <c r="AN5" s="46">
        <v>0</v>
      </c>
      <c r="AO5" s="44">
        <f t="shared" si="6"/>
        <v>0</v>
      </c>
      <c r="AP5" s="58">
        <v>0</v>
      </c>
      <c r="AQ5" s="44">
        <f t="shared" si="7"/>
        <v>0</v>
      </c>
      <c r="AR5" s="47">
        <v>0</v>
      </c>
      <c r="AS5" s="46">
        <v>0</v>
      </c>
      <c r="AT5" s="44">
        <f t="shared" si="8"/>
        <v>0</v>
      </c>
      <c r="AU5" s="44">
        <f t="shared" si="9"/>
        <v>0</v>
      </c>
      <c r="AV5" s="44">
        <f t="shared" si="10"/>
        <v>2.8526785714285712</v>
      </c>
      <c r="AW5" s="48">
        <f t="shared" si="11"/>
        <v>0.25904452690166985</v>
      </c>
      <c r="AX5" s="67">
        <v>3.85</v>
      </c>
      <c r="AY5" s="49"/>
      <c r="AZ5" s="48" t="str">
        <f t="shared" si="12"/>
        <v/>
      </c>
      <c r="BA5" s="49"/>
      <c r="BB5" s="50">
        <v>600</v>
      </c>
      <c r="BC5" s="44">
        <f t="shared" si="13"/>
        <v>1711.6071428571427</v>
      </c>
      <c r="BD5" s="44">
        <f t="shared" si="14"/>
        <v>2310</v>
      </c>
      <c r="BE5" s="44">
        <f t="shared" si="15"/>
        <v>0</v>
      </c>
      <c r="BF5" s="51" t="str">
        <f t="shared" si="16"/>
        <v/>
      </c>
      <c r="BG5" s="53"/>
      <c r="BH5" s="101"/>
      <c r="BI5" s="52" t="s">
        <v>67</v>
      </c>
      <c r="BJ5" s="52" t="s">
        <v>68</v>
      </c>
      <c r="BK5" s="52" t="s">
        <v>69</v>
      </c>
    </row>
    <row r="6" spans="1:63" ht="22" customHeight="1" x14ac:dyDescent="0.35">
      <c r="A6" s="56">
        <v>23</v>
      </c>
      <c r="B6" s="102"/>
      <c r="C6" s="53"/>
      <c r="D6" s="65"/>
      <c r="E6" s="31"/>
      <c r="F6" s="32" t="s">
        <v>62</v>
      </c>
      <c r="G6" s="36" t="s">
        <v>81</v>
      </c>
      <c r="H6" s="71" t="s">
        <v>93</v>
      </c>
      <c r="I6" s="72" t="s">
        <v>94</v>
      </c>
      <c r="J6" s="34" t="s">
        <v>63</v>
      </c>
      <c r="K6" s="34" t="s">
        <v>63</v>
      </c>
      <c r="L6" s="34" t="s">
        <v>95</v>
      </c>
      <c r="M6" s="36" t="s">
        <v>84</v>
      </c>
      <c r="N6" s="34"/>
      <c r="O6" s="34"/>
      <c r="P6" s="66" t="s">
        <v>96</v>
      </c>
      <c r="Q6" s="53"/>
      <c r="R6" s="35" t="s">
        <v>64</v>
      </c>
      <c r="S6" s="57">
        <f>'[1]Sunny 1.14.2026'!R26</f>
        <v>3.72</v>
      </c>
      <c r="T6" s="31" t="s">
        <v>65</v>
      </c>
      <c r="U6" s="103"/>
      <c r="V6" s="104"/>
      <c r="W6" s="104"/>
      <c r="X6" s="104"/>
      <c r="Y6" s="37">
        <v>10</v>
      </c>
      <c r="Z6" s="37">
        <v>10</v>
      </c>
      <c r="AA6" s="37">
        <v>14</v>
      </c>
      <c r="AB6" s="38">
        <v>10</v>
      </c>
      <c r="AC6" s="39">
        <v>1</v>
      </c>
      <c r="AD6" s="40">
        <f t="shared" si="0"/>
        <v>1.4E-3</v>
      </c>
      <c r="AE6" s="41">
        <v>63</v>
      </c>
      <c r="AF6" s="42">
        <f t="shared" si="1"/>
        <v>45000</v>
      </c>
      <c r="AG6" s="43">
        <v>2250</v>
      </c>
      <c r="AH6" s="44">
        <f t="shared" si="2"/>
        <v>0.05</v>
      </c>
      <c r="AI6" s="64" t="s">
        <v>80</v>
      </c>
      <c r="AJ6" s="63">
        <v>0.113</v>
      </c>
      <c r="AK6" s="45">
        <f t="shared" si="3"/>
        <v>0.313</v>
      </c>
      <c r="AL6" s="44">
        <f t="shared" si="4"/>
        <v>1.1643600000000001</v>
      </c>
      <c r="AM6" s="44">
        <f t="shared" si="5"/>
        <v>4.9343599999999999</v>
      </c>
      <c r="AN6" s="46">
        <v>0</v>
      </c>
      <c r="AO6" s="44">
        <f t="shared" si="6"/>
        <v>0</v>
      </c>
      <c r="AP6" s="58">
        <v>0</v>
      </c>
      <c r="AQ6" s="44">
        <f t="shared" si="7"/>
        <v>0</v>
      </c>
      <c r="AR6" s="47">
        <v>0</v>
      </c>
      <c r="AS6" s="46">
        <v>0</v>
      </c>
      <c r="AT6" s="44">
        <f t="shared" si="8"/>
        <v>0</v>
      </c>
      <c r="AU6" s="44">
        <f t="shared" si="9"/>
        <v>0</v>
      </c>
      <c r="AV6" s="44">
        <f t="shared" si="10"/>
        <v>4.9343599999999999</v>
      </c>
      <c r="AW6" s="48">
        <f t="shared" si="11"/>
        <v>0.2579909774436091</v>
      </c>
      <c r="AX6" s="67">
        <v>6.65</v>
      </c>
      <c r="AY6" s="49"/>
      <c r="AZ6" s="48" t="str">
        <f t="shared" si="12"/>
        <v/>
      </c>
      <c r="BA6" s="49"/>
      <c r="BB6" s="50">
        <v>600</v>
      </c>
      <c r="BC6" s="44">
        <f t="shared" si="13"/>
        <v>2960.616</v>
      </c>
      <c r="BD6" s="44">
        <f t="shared" si="14"/>
        <v>3990</v>
      </c>
      <c r="BE6" s="44">
        <f t="shared" si="15"/>
        <v>0</v>
      </c>
      <c r="BF6" s="51" t="str">
        <f t="shared" si="16"/>
        <v/>
      </c>
      <c r="BG6" s="53"/>
      <c r="BH6" s="101"/>
      <c r="BI6" s="52" t="s">
        <v>67</v>
      </c>
      <c r="BJ6" s="52" t="s">
        <v>68</v>
      </c>
      <c r="BK6" s="52" t="s">
        <v>69</v>
      </c>
    </row>
    <row r="7" spans="1:63" ht="22" customHeight="1" x14ac:dyDescent="0.35">
      <c r="A7" s="56">
        <v>24</v>
      </c>
      <c r="B7" s="102"/>
      <c r="C7" s="53"/>
      <c r="D7" s="65"/>
      <c r="E7" s="31"/>
      <c r="F7" s="32" t="s">
        <v>62</v>
      </c>
      <c r="G7" s="36" t="s">
        <v>81</v>
      </c>
      <c r="H7" s="72" t="s">
        <v>78</v>
      </c>
      <c r="I7" s="71" t="s">
        <v>79</v>
      </c>
      <c r="J7" s="34" t="s">
        <v>63</v>
      </c>
      <c r="K7" s="34" t="s">
        <v>63</v>
      </c>
      <c r="L7" s="34" t="s">
        <v>97</v>
      </c>
      <c r="M7" s="36" t="s">
        <v>84</v>
      </c>
      <c r="N7" s="34"/>
      <c r="O7" s="34"/>
      <c r="P7" s="66" t="s">
        <v>98</v>
      </c>
      <c r="Q7" s="53"/>
      <c r="R7" s="35" t="s">
        <v>64</v>
      </c>
      <c r="S7" s="57">
        <f>'[1]Sunny 1.14.2026'!R27</f>
        <v>3.94</v>
      </c>
      <c r="T7" s="31" t="s">
        <v>65</v>
      </c>
      <c r="U7" s="103"/>
      <c r="V7" s="104"/>
      <c r="W7" s="104"/>
      <c r="X7" s="104"/>
      <c r="Y7" s="37">
        <v>26</v>
      </c>
      <c r="Z7" s="37">
        <v>14</v>
      </c>
      <c r="AA7" s="37">
        <v>4</v>
      </c>
      <c r="AB7" s="38">
        <v>10</v>
      </c>
      <c r="AC7" s="39">
        <v>1</v>
      </c>
      <c r="AD7" s="40">
        <f t="shared" si="0"/>
        <v>1.456E-3</v>
      </c>
      <c r="AE7" s="41">
        <v>63</v>
      </c>
      <c r="AF7" s="42">
        <f t="shared" si="1"/>
        <v>43269.230769230766</v>
      </c>
      <c r="AG7" s="43">
        <v>2250</v>
      </c>
      <c r="AH7" s="44">
        <f t="shared" si="2"/>
        <v>5.2000000000000005E-2</v>
      </c>
      <c r="AI7" s="64" t="s">
        <v>80</v>
      </c>
      <c r="AJ7" s="63">
        <v>0.113</v>
      </c>
      <c r="AK7" s="45">
        <f t="shared" si="3"/>
        <v>0.313</v>
      </c>
      <c r="AL7" s="44">
        <f t="shared" si="4"/>
        <v>1.23322</v>
      </c>
      <c r="AM7" s="44">
        <f t="shared" si="5"/>
        <v>5.2252200000000002</v>
      </c>
      <c r="AN7" s="46">
        <v>0</v>
      </c>
      <c r="AO7" s="44">
        <f t="shared" si="6"/>
        <v>0</v>
      </c>
      <c r="AP7" s="58">
        <v>0</v>
      </c>
      <c r="AQ7" s="44">
        <f t="shared" si="7"/>
        <v>0</v>
      </c>
      <c r="AR7" s="47">
        <v>0</v>
      </c>
      <c r="AS7" s="46">
        <v>0</v>
      </c>
      <c r="AT7" s="44">
        <f t="shared" si="8"/>
        <v>0</v>
      </c>
      <c r="AU7" s="44">
        <f t="shared" si="9"/>
        <v>0</v>
      </c>
      <c r="AV7" s="44">
        <f t="shared" si="10"/>
        <v>5.2252200000000002</v>
      </c>
      <c r="AW7" s="48">
        <f t="shared" si="11"/>
        <v>0.25353999999999999</v>
      </c>
      <c r="AX7" s="67">
        <v>7</v>
      </c>
      <c r="AY7" s="49"/>
      <c r="AZ7" s="48" t="str">
        <f t="shared" si="12"/>
        <v/>
      </c>
      <c r="BA7" s="49"/>
      <c r="BB7" s="50">
        <v>600</v>
      </c>
      <c r="BC7" s="44">
        <f t="shared" si="13"/>
        <v>3135.1320000000001</v>
      </c>
      <c r="BD7" s="44">
        <f t="shared" si="14"/>
        <v>4200</v>
      </c>
      <c r="BE7" s="44">
        <f t="shared" si="15"/>
        <v>0</v>
      </c>
      <c r="BF7" s="51" t="str">
        <f t="shared" si="16"/>
        <v/>
      </c>
      <c r="BG7" s="53"/>
      <c r="BH7" s="101"/>
      <c r="BI7" s="52" t="s">
        <v>67</v>
      </c>
      <c r="BJ7" s="52" t="s">
        <v>68</v>
      </c>
      <c r="BK7" s="52" t="s">
        <v>69</v>
      </c>
    </row>
    <row r="8" spans="1:63" ht="22" customHeight="1" x14ac:dyDescent="0.35">
      <c r="A8" s="56">
        <v>25</v>
      </c>
      <c r="B8" s="102"/>
      <c r="C8" s="53"/>
      <c r="D8" s="65"/>
      <c r="E8" s="31"/>
      <c r="F8" s="32" t="s">
        <v>62</v>
      </c>
      <c r="G8" s="36" t="s">
        <v>81</v>
      </c>
      <c r="H8" s="34" t="s">
        <v>99</v>
      </c>
      <c r="I8" s="35" t="s">
        <v>100</v>
      </c>
      <c r="J8" s="34" t="s">
        <v>63</v>
      </c>
      <c r="K8" s="34" t="s">
        <v>63</v>
      </c>
      <c r="L8" s="34" t="s">
        <v>101</v>
      </c>
      <c r="M8" s="36" t="s">
        <v>84</v>
      </c>
      <c r="N8" s="34"/>
      <c r="O8" s="34"/>
      <c r="P8" s="66" t="s">
        <v>102</v>
      </c>
      <c r="Q8" s="53"/>
      <c r="R8" s="35" t="s">
        <v>64</v>
      </c>
      <c r="S8" s="57">
        <f>'[1]Sunny 1.14.2026'!R28</f>
        <v>3.66</v>
      </c>
      <c r="T8" s="31" t="s">
        <v>65</v>
      </c>
      <c r="U8" s="103"/>
      <c r="V8" s="104"/>
      <c r="W8" s="104"/>
      <c r="X8" s="104"/>
      <c r="Y8" s="37">
        <v>12</v>
      </c>
      <c r="Z8" s="37">
        <v>7</v>
      </c>
      <c r="AA8" s="37">
        <v>11</v>
      </c>
      <c r="AB8" s="38">
        <v>10</v>
      </c>
      <c r="AC8" s="39">
        <v>1</v>
      </c>
      <c r="AD8" s="40">
        <f t="shared" si="0"/>
        <v>9.2400000000000002E-4</v>
      </c>
      <c r="AE8" s="41">
        <v>63</v>
      </c>
      <c r="AF8" s="42">
        <f t="shared" si="1"/>
        <v>68181.818181818177</v>
      </c>
      <c r="AG8" s="43">
        <v>2250</v>
      </c>
      <c r="AH8" s="44">
        <f t="shared" si="2"/>
        <v>3.3000000000000002E-2</v>
      </c>
      <c r="AI8" s="64" t="s">
        <v>80</v>
      </c>
      <c r="AJ8" s="63">
        <v>0.113</v>
      </c>
      <c r="AK8" s="45">
        <f t="shared" si="3"/>
        <v>0.313</v>
      </c>
      <c r="AL8" s="44">
        <f t="shared" si="4"/>
        <v>1.14558</v>
      </c>
      <c r="AM8" s="44">
        <f t="shared" si="5"/>
        <v>4.8385800000000003</v>
      </c>
      <c r="AN8" s="46">
        <v>0</v>
      </c>
      <c r="AO8" s="44">
        <f t="shared" si="6"/>
        <v>0</v>
      </c>
      <c r="AP8" s="58">
        <v>0</v>
      </c>
      <c r="AQ8" s="44">
        <f t="shared" si="7"/>
        <v>0</v>
      </c>
      <c r="AR8" s="47">
        <v>0</v>
      </c>
      <c r="AS8" s="46">
        <v>0</v>
      </c>
      <c r="AT8" s="44">
        <f t="shared" si="8"/>
        <v>0</v>
      </c>
      <c r="AU8" s="44">
        <f t="shared" si="9"/>
        <v>0</v>
      </c>
      <c r="AV8" s="44">
        <f t="shared" si="10"/>
        <v>4.8385800000000003</v>
      </c>
      <c r="AW8" s="48">
        <f t="shared" si="11"/>
        <v>0.25560307692307688</v>
      </c>
      <c r="AX8" s="67">
        <v>6.5</v>
      </c>
      <c r="AY8" s="49"/>
      <c r="AZ8" s="48" t="str">
        <f t="shared" si="12"/>
        <v/>
      </c>
      <c r="BA8" s="49"/>
      <c r="BB8" s="50">
        <v>600</v>
      </c>
      <c r="BC8" s="44">
        <f t="shared" si="13"/>
        <v>2903.1480000000001</v>
      </c>
      <c r="BD8" s="44">
        <f t="shared" si="14"/>
        <v>3900</v>
      </c>
      <c r="BE8" s="44">
        <f t="shared" si="15"/>
        <v>0</v>
      </c>
      <c r="BF8" s="51" t="str">
        <f t="shared" si="16"/>
        <v/>
      </c>
      <c r="BG8" s="53"/>
      <c r="BH8" s="101"/>
      <c r="BI8" s="52" t="s">
        <v>67</v>
      </c>
      <c r="BJ8" s="52" t="s">
        <v>68</v>
      </c>
      <c r="BK8" s="52" t="s">
        <v>69</v>
      </c>
    </row>
    <row r="9" spans="1:63" ht="22" customHeight="1" x14ac:dyDescent="0.35">
      <c r="A9" s="56">
        <v>38</v>
      </c>
      <c r="B9" s="102"/>
      <c r="C9" s="53"/>
      <c r="D9" s="65"/>
      <c r="E9" s="31"/>
      <c r="F9" s="32" t="s">
        <v>62</v>
      </c>
      <c r="G9" s="82" t="s">
        <v>117</v>
      </c>
      <c r="H9" s="35" t="s">
        <v>118</v>
      </c>
      <c r="I9" s="35" t="s">
        <v>119</v>
      </c>
      <c r="J9" s="83" t="s">
        <v>120</v>
      </c>
      <c r="K9" s="36"/>
      <c r="L9" s="34" t="s">
        <v>121</v>
      </c>
      <c r="M9" s="82" t="s">
        <v>104</v>
      </c>
      <c r="N9" s="52"/>
      <c r="O9" s="52"/>
      <c r="P9" s="66" t="s">
        <v>233</v>
      </c>
      <c r="Q9" s="53"/>
      <c r="R9" s="52" t="s">
        <v>64</v>
      </c>
      <c r="S9" s="57">
        <f>'[1]Sunny 1.14.2026'!R41</f>
        <v>2.11</v>
      </c>
      <c r="T9" s="31" t="s">
        <v>65</v>
      </c>
      <c r="U9" s="103" t="s">
        <v>122</v>
      </c>
      <c r="V9" s="106">
        <v>53</v>
      </c>
      <c r="W9" s="106">
        <v>26</v>
      </c>
      <c r="X9" s="106">
        <v>36</v>
      </c>
      <c r="Y9" s="84">
        <v>18.2</v>
      </c>
      <c r="Z9" s="84">
        <v>11.8</v>
      </c>
      <c r="AA9" s="84">
        <v>23.3</v>
      </c>
      <c r="AB9" s="38">
        <v>10</v>
      </c>
      <c r="AC9" s="61">
        <v>2</v>
      </c>
      <c r="AD9" s="40">
        <f t="shared" si="0"/>
        <v>5.0039080000000005E-3</v>
      </c>
      <c r="AE9" s="41">
        <v>63</v>
      </c>
      <c r="AF9" s="42">
        <f t="shared" si="1"/>
        <v>25180.319062620652</v>
      </c>
      <c r="AG9" s="43">
        <v>2250</v>
      </c>
      <c r="AH9" s="44">
        <f t="shared" si="2"/>
        <v>8.9355500000000018E-2</v>
      </c>
      <c r="AI9" s="85" t="s">
        <v>66</v>
      </c>
      <c r="AJ9" s="80">
        <v>1.7999999999999999E-2</v>
      </c>
      <c r="AK9" s="45">
        <f t="shared" si="3"/>
        <v>0.218</v>
      </c>
      <c r="AL9" s="44">
        <f t="shared" si="4"/>
        <v>0.45997999999999994</v>
      </c>
      <c r="AM9" s="44">
        <f t="shared" si="5"/>
        <v>2.6593354999999996</v>
      </c>
      <c r="AN9" s="46">
        <v>0</v>
      </c>
      <c r="AO9" s="44">
        <f t="shared" si="6"/>
        <v>0</v>
      </c>
      <c r="AP9" s="58">
        <v>0</v>
      </c>
      <c r="AQ9" s="44">
        <f t="shared" si="7"/>
        <v>0</v>
      </c>
      <c r="AR9" s="47">
        <v>0</v>
      </c>
      <c r="AS9" s="46">
        <v>0</v>
      </c>
      <c r="AT9" s="44">
        <f t="shared" ref="AT9:AT16" si="17">IF(ISERROR(AX9*AS9),"",AX9*AS9)</f>
        <v>0</v>
      </c>
      <c r="AU9" s="44">
        <f t="shared" si="9"/>
        <v>0</v>
      </c>
      <c r="AV9" s="44">
        <f t="shared" si="10"/>
        <v>2.6593354999999996</v>
      </c>
      <c r="AW9" s="48">
        <f t="shared" si="11"/>
        <v>0.38865850574712646</v>
      </c>
      <c r="AX9" s="67">
        <v>4.3499999999999996</v>
      </c>
      <c r="AY9" s="49"/>
      <c r="AZ9" s="48"/>
      <c r="BA9" s="49"/>
      <c r="BB9" s="52">
        <v>1000</v>
      </c>
      <c r="BC9" s="44">
        <f t="shared" si="13"/>
        <v>2659.3354999999997</v>
      </c>
      <c r="BD9" s="44">
        <f t="shared" si="14"/>
        <v>4350</v>
      </c>
      <c r="BE9" s="44">
        <f t="shared" si="15"/>
        <v>0</v>
      </c>
      <c r="BF9" s="51">
        <v>24.8</v>
      </c>
      <c r="BG9" s="53"/>
      <c r="BH9" s="101"/>
      <c r="BI9" s="32" t="s">
        <v>67</v>
      </c>
      <c r="BJ9" s="84" t="s">
        <v>123</v>
      </c>
      <c r="BK9" s="84" t="s">
        <v>124</v>
      </c>
    </row>
    <row r="10" spans="1:63" ht="22" customHeight="1" x14ac:dyDescent="0.35">
      <c r="A10" s="56">
        <v>39</v>
      </c>
      <c r="B10" s="102"/>
      <c r="C10" s="53"/>
      <c r="D10" s="65"/>
      <c r="E10" s="31"/>
      <c r="F10" s="32" t="s">
        <v>62</v>
      </c>
      <c r="G10" s="82" t="s">
        <v>117</v>
      </c>
      <c r="H10" s="34" t="s">
        <v>125</v>
      </c>
      <c r="I10" s="34" t="s">
        <v>126</v>
      </c>
      <c r="J10" s="83" t="s">
        <v>120</v>
      </c>
      <c r="K10" s="36"/>
      <c r="L10" s="34" t="s">
        <v>127</v>
      </c>
      <c r="M10" s="82" t="s">
        <v>104</v>
      </c>
      <c r="N10" s="52"/>
      <c r="O10" s="52"/>
      <c r="P10" s="66" t="s">
        <v>128</v>
      </c>
      <c r="Q10" s="53"/>
      <c r="R10" s="52" t="s">
        <v>64</v>
      </c>
      <c r="S10" s="57">
        <f>'[1]Sunny 1.14.2026'!R42</f>
        <v>1.51</v>
      </c>
      <c r="T10" s="31" t="s">
        <v>65</v>
      </c>
      <c r="U10" s="103"/>
      <c r="V10" s="106"/>
      <c r="W10" s="106"/>
      <c r="X10" s="106"/>
      <c r="Y10" s="84">
        <v>13</v>
      </c>
      <c r="Z10" s="84">
        <v>8.9</v>
      </c>
      <c r="AA10" s="84">
        <v>13</v>
      </c>
      <c r="AB10" s="38">
        <v>10</v>
      </c>
      <c r="AC10" s="61">
        <v>1</v>
      </c>
      <c r="AD10" s="40">
        <f t="shared" si="0"/>
        <v>1.5041000000000002E-3</v>
      </c>
      <c r="AE10" s="41">
        <v>63</v>
      </c>
      <c r="AF10" s="42">
        <f t="shared" si="1"/>
        <v>41885.512931321049</v>
      </c>
      <c r="AG10" s="43">
        <v>2250</v>
      </c>
      <c r="AH10" s="44">
        <f t="shared" si="2"/>
        <v>5.3717857142857151E-2</v>
      </c>
      <c r="AI10" s="85" t="s">
        <v>129</v>
      </c>
      <c r="AJ10" s="86">
        <v>0.06</v>
      </c>
      <c r="AK10" s="45">
        <f t="shared" si="3"/>
        <v>0.26</v>
      </c>
      <c r="AL10" s="44">
        <f t="shared" si="4"/>
        <v>0.3926</v>
      </c>
      <c r="AM10" s="44">
        <f t="shared" si="5"/>
        <v>1.9563178571428572</v>
      </c>
      <c r="AN10" s="46">
        <v>0</v>
      </c>
      <c r="AO10" s="44">
        <f t="shared" si="6"/>
        <v>0</v>
      </c>
      <c r="AP10" s="58">
        <v>0</v>
      </c>
      <c r="AQ10" s="44">
        <f t="shared" si="7"/>
        <v>0</v>
      </c>
      <c r="AR10" s="47">
        <v>0</v>
      </c>
      <c r="AS10" s="46">
        <v>0</v>
      </c>
      <c r="AT10" s="44">
        <f t="shared" si="17"/>
        <v>0</v>
      </c>
      <c r="AU10" s="44">
        <f t="shared" si="9"/>
        <v>0</v>
      </c>
      <c r="AV10" s="44">
        <f t="shared" si="10"/>
        <v>1.9563178571428572</v>
      </c>
      <c r="AW10" s="48">
        <f t="shared" si="11"/>
        <v>0.34789404761904758</v>
      </c>
      <c r="AX10" s="67">
        <v>3</v>
      </c>
      <c r="AY10" s="49"/>
      <c r="AZ10" s="48"/>
      <c r="BA10" s="49"/>
      <c r="BB10" s="52">
        <v>500</v>
      </c>
      <c r="BC10" s="44">
        <f t="shared" si="13"/>
        <v>978.15892857142865</v>
      </c>
      <c r="BD10" s="44">
        <f t="shared" si="14"/>
        <v>1500</v>
      </c>
      <c r="BE10" s="44">
        <f t="shared" si="15"/>
        <v>0</v>
      </c>
      <c r="BF10" s="51" t="str">
        <f t="shared" si="16"/>
        <v/>
      </c>
      <c r="BG10" s="53"/>
      <c r="BH10" s="101"/>
      <c r="BI10" s="32" t="s">
        <v>67</v>
      </c>
      <c r="BJ10" s="84" t="s">
        <v>123</v>
      </c>
      <c r="BK10" s="84" t="s">
        <v>124</v>
      </c>
    </row>
    <row r="11" spans="1:63" ht="22" customHeight="1" x14ac:dyDescent="0.35">
      <c r="A11" s="56">
        <v>40</v>
      </c>
      <c r="B11" s="102"/>
      <c r="C11" s="53"/>
      <c r="D11" s="65"/>
      <c r="E11" s="31"/>
      <c r="F11" s="32" t="s">
        <v>62</v>
      </c>
      <c r="G11" s="82" t="s">
        <v>117</v>
      </c>
      <c r="H11" s="34" t="s">
        <v>130</v>
      </c>
      <c r="I11" s="34" t="s">
        <v>131</v>
      </c>
      <c r="J11" s="83" t="s">
        <v>120</v>
      </c>
      <c r="K11" s="36"/>
      <c r="L11" s="34" t="s">
        <v>132</v>
      </c>
      <c r="M11" s="82" t="s">
        <v>104</v>
      </c>
      <c r="N11" s="52"/>
      <c r="O11" s="52"/>
      <c r="P11" s="66" t="s">
        <v>133</v>
      </c>
      <c r="Q11" s="53"/>
      <c r="R11" s="52" t="s">
        <v>64</v>
      </c>
      <c r="S11" s="57">
        <f>'[1]Sunny 1.14.2026'!R43</f>
        <v>1.45</v>
      </c>
      <c r="T11" s="31" t="s">
        <v>65</v>
      </c>
      <c r="U11" s="103"/>
      <c r="V11" s="106"/>
      <c r="W11" s="106"/>
      <c r="X11" s="106"/>
      <c r="Y11" s="84">
        <v>10.8</v>
      </c>
      <c r="Z11" s="84">
        <v>9.6</v>
      </c>
      <c r="AA11" s="84">
        <v>13</v>
      </c>
      <c r="AB11" s="38">
        <v>10</v>
      </c>
      <c r="AC11" s="61">
        <v>1</v>
      </c>
      <c r="AD11" s="40">
        <f t="shared" si="0"/>
        <v>1.3478400000000001E-3</v>
      </c>
      <c r="AE11" s="41">
        <v>63</v>
      </c>
      <c r="AF11" s="42">
        <f t="shared" si="1"/>
        <v>46741.452991452985</v>
      </c>
      <c r="AG11" s="43">
        <v>2250</v>
      </c>
      <c r="AH11" s="44">
        <f t="shared" si="2"/>
        <v>4.8137142857142864E-2</v>
      </c>
      <c r="AI11" s="85" t="s">
        <v>129</v>
      </c>
      <c r="AJ11" s="86">
        <v>0.06</v>
      </c>
      <c r="AK11" s="45">
        <f t="shared" si="3"/>
        <v>0.26</v>
      </c>
      <c r="AL11" s="44">
        <f t="shared" si="4"/>
        <v>0.377</v>
      </c>
      <c r="AM11" s="44">
        <f t="shared" si="5"/>
        <v>1.8751371428571428</v>
      </c>
      <c r="AN11" s="46">
        <v>0</v>
      </c>
      <c r="AO11" s="44">
        <f t="shared" si="6"/>
        <v>0</v>
      </c>
      <c r="AP11" s="58">
        <v>0</v>
      </c>
      <c r="AQ11" s="44">
        <f t="shared" si="7"/>
        <v>0</v>
      </c>
      <c r="AR11" s="47">
        <v>0</v>
      </c>
      <c r="AS11" s="46">
        <v>0</v>
      </c>
      <c r="AT11" s="44">
        <f t="shared" si="17"/>
        <v>0</v>
      </c>
      <c r="AU11" s="44">
        <f t="shared" si="9"/>
        <v>0</v>
      </c>
      <c r="AV11" s="44">
        <f t="shared" si="10"/>
        <v>1.8751371428571428</v>
      </c>
      <c r="AW11" s="48">
        <f t="shared" si="11"/>
        <v>0.35340098522167485</v>
      </c>
      <c r="AX11" s="67">
        <v>2.9</v>
      </c>
      <c r="AY11" s="49"/>
      <c r="AZ11" s="48"/>
      <c r="BA11" s="49"/>
      <c r="BB11" s="52">
        <v>500</v>
      </c>
      <c r="BC11" s="44">
        <f t="shared" si="13"/>
        <v>937.56857142857143</v>
      </c>
      <c r="BD11" s="44">
        <f t="shared" si="14"/>
        <v>1450</v>
      </c>
      <c r="BE11" s="44">
        <f t="shared" si="15"/>
        <v>0</v>
      </c>
      <c r="BF11" s="51" t="str">
        <f t="shared" si="16"/>
        <v/>
      </c>
      <c r="BG11" s="53"/>
      <c r="BH11" s="101"/>
      <c r="BI11" s="32" t="s">
        <v>67</v>
      </c>
      <c r="BJ11" s="84" t="s">
        <v>123</v>
      </c>
      <c r="BK11" s="84" t="s">
        <v>124</v>
      </c>
    </row>
    <row r="12" spans="1:63" ht="22" customHeight="1" x14ac:dyDescent="0.35">
      <c r="A12" s="56">
        <v>41</v>
      </c>
      <c r="B12" s="102"/>
      <c r="C12" s="53"/>
      <c r="D12" s="65"/>
      <c r="E12" s="31"/>
      <c r="F12" s="32" t="s">
        <v>62</v>
      </c>
      <c r="G12" s="82" t="s">
        <v>117</v>
      </c>
      <c r="H12" s="34" t="s">
        <v>134</v>
      </c>
      <c r="I12" s="34" t="s">
        <v>135</v>
      </c>
      <c r="J12" s="83" t="s">
        <v>120</v>
      </c>
      <c r="K12" s="36"/>
      <c r="L12" s="34" t="s">
        <v>136</v>
      </c>
      <c r="M12" s="82" t="s">
        <v>104</v>
      </c>
      <c r="N12" s="52"/>
      <c r="O12" s="52"/>
      <c r="P12" s="66" t="s">
        <v>137</v>
      </c>
      <c r="Q12" s="53"/>
      <c r="R12" s="52" t="s">
        <v>64</v>
      </c>
      <c r="S12" s="57">
        <f>'[1]Sunny 1.14.2026'!R44</f>
        <v>1.45</v>
      </c>
      <c r="T12" s="31" t="s">
        <v>65</v>
      </c>
      <c r="U12" s="103"/>
      <c r="V12" s="106"/>
      <c r="W12" s="106"/>
      <c r="X12" s="106"/>
      <c r="Y12" s="84">
        <v>15.7</v>
      </c>
      <c r="Z12" s="84">
        <v>4.5</v>
      </c>
      <c r="AA12" s="84">
        <v>11.9</v>
      </c>
      <c r="AB12" s="38">
        <v>10</v>
      </c>
      <c r="AC12" s="61">
        <v>1</v>
      </c>
      <c r="AD12" s="40">
        <f t="shared" si="0"/>
        <v>8.407349999999999E-4</v>
      </c>
      <c r="AE12" s="41">
        <v>63</v>
      </c>
      <c r="AF12" s="42">
        <f t="shared" si="1"/>
        <v>74934.432371674789</v>
      </c>
      <c r="AG12" s="43">
        <v>2250</v>
      </c>
      <c r="AH12" s="44">
        <f t="shared" si="2"/>
        <v>3.0026249999999997E-2</v>
      </c>
      <c r="AI12" s="85" t="s">
        <v>129</v>
      </c>
      <c r="AJ12" s="86">
        <v>0.06</v>
      </c>
      <c r="AK12" s="45">
        <f t="shared" si="3"/>
        <v>0.26</v>
      </c>
      <c r="AL12" s="44">
        <f t="shared" si="4"/>
        <v>0.377</v>
      </c>
      <c r="AM12" s="44">
        <f t="shared" si="5"/>
        <v>1.8570262499999999</v>
      </c>
      <c r="AN12" s="46">
        <v>0</v>
      </c>
      <c r="AO12" s="44">
        <f t="shared" si="6"/>
        <v>0</v>
      </c>
      <c r="AP12" s="58">
        <v>0</v>
      </c>
      <c r="AQ12" s="44">
        <f t="shared" si="7"/>
        <v>0</v>
      </c>
      <c r="AR12" s="47">
        <v>0</v>
      </c>
      <c r="AS12" s="46">
        <v>0</v>
      </c>
      <c r="AT12" s="44">
        <f t="shared" si="17"/>
        <v>0</v>
      </c>
      <c r="AU12" s="44">
        <f t="shared" si="9"/>
        <v>0</v>
      </c>
      <c r="AV12" s="44">
        <f t="shared" si="10"/>
        <v>1.8570262499999999</v>
      </c>
      <c r="AW12" s="48">
        <f t="shared" si="11"/>
        <v>0.35964612068965518</v>
      </c>
      <c r="AX12" s="67">
        <v>2.9</v>
      </c>
      <c r="AY12" s="49"/>
      <c r="AZ12" s="48"/>
      <c r="BA12" s="49"/>
      <c r="BB12" s="52">
        <v>500</v>
      </c>
      <c r="BC12" s="44">
        <f t="shared" si="13"/>
        <v>928.51312499999995</v>
      </c>
      <c r="BD12" s="44">
        <f t="shared" si="14"/>
        <v>1450</v>
      </c>
      <c r="BE12" s="44">
        <f t="shared" si="15"/>
        <v>0</v>
      </c>
      <c r="BF12" s="51" t="str">
        <f t="shared" si="16"/>
        <v/>
      </c>
      <c r="BG12" s="53"/>
      <c r="BH12" s="101"/>
      <c r="BI12" s="32" t="s">
        <v>67</v>
      </c>
      <c r="BJ12" s="84" t="s">
        <v>123</v>
      </c>
      <c r="BK12" s="84" t="s">
        <v>124</v>
      </c>
    </row>
    <row r="13" spans="1:63" ht="22" customHeight="1" x14ac:dyDescent="0.35">
      <c r="A13" s="56">
        <v>42</v>
      </c>
      <c r="B13" s="102"/>
      <c r="C13" s="53"/>
      <c r="D13" s="65"/>
      <c r="E13" s="31"/>
      <c r="F13" s="32" t="s">
        <v>62</v>
      </c>
      <c r="G13" s="82" t="s">
        <v>117</v>
      </c>
      <c r="H13" s="87" t="s">
        <v>138</v>
      </c>
      <c r="I13" s="87" t="s">
        <v>79</v>
      </c>
      <c r="J13" s="83" t="s">
        <v>120</v>
      </c>
      <c r="K13" s="36"/>
      <c r="L13" s="34" t="s">
        <v>139</v>
      </c>
      <c r="M13" s="82" t="s">
        <v>104</v>
      </c>
      <c r="N13" s="52"/>
      <c r="O13" s="52"/>
      <c r="P13" s="66" t="s">
        <v>140</v>
      </c>
      <c r="Q13" s="53"/>
      <c r="R13" s="52" t="s">
        <v>64</v>
      </c>
      <c r="S13" s="57">
        <f>'[1]Sunny 1.14.2026'!R45</f>
        <v>2.33</v>
      </c>
      <c r="T13" s="31" t="s">
        <v>65</v>
      </c>
      <c r="U13" s="103"/>
      <c r="V13" s="106"/>
      <c r="W13" s="106"/>
      <c r="X13" s="106"/>
      <c r="Y13" s="84">
        <v>26.1</v>
      </c>
      <c r="Z13" s="84">
        <v>4.5</v>
      </c>
      <c r="AA13" s="84">
        <v>16</v>
      </c>
      <c r="AB13" s="38">
        <v>10</v>
      </c>
      <c r="AC13" s="61">
        <v>1</v>
      </c>
      <c r="AD13" s="40">
        <f t="shared" si="0"/>
        <v>1.8792000000000001E-3</v>
      </c>
      <c r="AE13" s="41">
        <v>63</v>
      </c>
      <c r="AF13" s="42">
        <f t="shared" si="1"/>
        <v>33524.904214559385</v>
      </c>
      <c r="AG13" s="43">
        <v>2250</v>
      </c>
      <c r="AH13" s="44">
        <f t="shared" si="2"/>
        <v>6.7114285714285724E-2</v>
      </c>
      <c r="AI13" s="88" t="s">
        <v>129</v>
      </c>
      <c r="AJ13" s="89">
        <v>0.06</v>
      </c>
      <c r="AK13" s="45">
        <f t="shared" si="3"/>
        <v>0.26</v>
      </c>
      <c r="AL13" s="44">
        <f t="shared" si="4"/>
        <v>0.60580000000000001</v>
      </c>
      <c r="AM13" s="44">
        <f t="shared" si="5"/>
        <v>3.0029142857142856</v>
      </c>
      <c r="AN13" s="46">
        <v>0</v>
      </c>
      <c r="AO13" s="44">
        <f t="shared" si="6"/>
        <v>0</v>
      </c>
      <c r="AP13" s="58">
        <v>0</v>
      </c>
      <c r="AQ13" s="44">
        <f t="shared" si="7"/>
        <v>0</v>
      </c>
      <c r="AR13" s="47">
        <v>0</v>
      </c>
      <c r="AS13" s="46">
        <v>0</v>
      </c>
      <c r="AT13" s="44">
        <f t="shared" si="17"/>
        <v>0</v>
      </c>
      <c r="AU13" s="44">
        <f t="shared" si="9"/>
        <v>0</v>
      </c>
      <c r="AV13" s="44">
        <f t="shared" si="10"/>
        <v>3.0029142857142856</v>
      </c>
      <c r="AW13" s="48">
        <f t="shared" si="11"/>
        <v>0.39941714285714286</v>
      </c>
      <c r="AX13" s="67">
        <v>5</v>
      </c>
      <c r="AY13" s="49"/>
      <c r="AZ13" s="48"/>
      <c r="BA13" s="49"/>
      <c r="BB13" s="52">
        <v>500</v>
      </c>
      <c r="BC13" s="44">
        <f t="shared" si="13"/>
        <v>1501.4571428571428</v>
      </c>
      <c r="BD13" s="44">
        <f t="shared" si="14"/>
        <v>2500</v>
      </c>
      <c r="BE13" s="44">
        <f t="shared" si="15"/>
        <v>0</v>
      </c>
      <c r="BF13" s="51" t="str">
        <f t="shared" si="16"/>
        <v/>
      </c>
      <c r="BG13" s="53"/>
      <c r="BH13" s="101"/>
      <c r="BI13" s="32" t="s">
        <v>67</v>
      </c>
      <c r="BJ13" s="84" t="s">
        <v>123</v>
      </c>
      <c r="BK13" s="84" t="s">
        <v>124</v>
      </c>
    </row>
    <row r="14" spans="1:63" ht="22" customHeight="1" x14ac:dyDescent="0.35">
      <c r="A14" s="56">
        <v>43</v>
      </c>
      <c r="B14" s="102"/>
      <c r="C14" s="53"/>
      <c r="D14" s="65"/>
      <c r="E14" s="31"/>
      <c r="F14" s="32" t="s">
        <v>62</v>
      </c>
      <c r="G14" s="82" t="s">
        <v>117</v>
      </c>
      <c r="H14" s="34" t="s">
        <v>141</v>
      </c>
      <c r="I14" s="34" t="s">
        <v>77</v>
      </c>
      <c r="J14" s="83" t="s">
        <v>120</v>
      </c>
      <c r="K14" s="36"/>
      <c r="L14" s="34" t="s">
        <v>142</v>
      </c>
      <c r="M14" s="82" t="s">
        <v>104</v>
      </c>
      <c r="N14" s="52"/>
      <c r="O14" s="52"/>
      <c r="P14" s="66" t="s">
        <v>143</v>
      </c>
      <c r="Q14" s="53"/>
      <c r="R14" s="52" t="s">
        <v>64</v>
      </c>
      <c r="S14" s="57">
        <f>'[1]Sunny 1.14.2026'!R46</f>
        <v>2.11</v>
      </c>
      <c r="T14" s="31" t="s">
        <v>65</v>
      </c>
      <c r="U14" s="103"/>
      <c r="V14" s="106"/>
      <c r="W14" s="106"/>
      <c r="X14" s="106"/>
      <c r="Y14" s="84">
        <v>12.2</v>
      </c>
      <c r="Z14" s="84">
        <v>10.9</v>
      </c>
      <c r="AA14" s="84">
        <v>14.1</v>
      </c>
      <c r="AB14" s="38">
        <v>10</v>
      </c>
      <c r="AC14" s="61">
        <v>1</v>
      </c>
      <c r="AD14" s="40">
        <f t="shared" si="0"/>
        <v>1.8750179999999998E-3</v>
      </c>
      <c r="AE14" s="41">
        <v>63</v>
      </c>
      <c r="AF14" s="42">
        <f t="shared" si="1"/>
        <v>33599.677443096552</v>
      </c>
      <c r="AG14" s="43">
        <v>2250</v>
      </c>
      <c r="AH14" s="44">
        <f t="shared" si="2"/>
        <v>6.6964928571428564E-2</v>
      </c>
      <c r="AI14" s="85" t="s">
        <v>129</v>
      </c>
      <c r="AJ14" s="86">
        <v>0.06</v>
      </c>
      <c r="AK14" s="45">
        <f t="shared" si="3"/>
        <v>0.26</v>
      </c>
      <c r="AL14" s="44">
        <f t="shared" si="4"/>
        <v>0.54859999999999998</v>
      </c>
      <c r="AM14" s="44">
        <f t="shared" si="5"/>
        <v>2.7255649285714285</v>
      </c>
      <c r="AN14" s="46">
        <v>0</v>
      </c>
      <c r="AO14" s="44">
        <f t="shared" si="6"/>
        <v>0</v>
      </c>
      <c r="AP14" s="58">
        <v>0</v>
      </c>
      <c r="AQ14" s="44">
        <f t="shared" si="7"/>
        <v>0</v>
      </c>
      <c r="AR14" s="47">
        <v>0</v>
      </c>
      <c r="AS14" s="46">
        <v>0</v>
      </c>
      <c r="AT14" s="44">
        <f t="shared" si="17"/>
        <v>0</v>
      </c>
      <c r="AU14" s="44">
        <f t="shared" si="9"/>
        <v>0</v>
      </c>
      <c r="AV14" s="44">
        <f t="shared" si="10"/>
        <v>2.7255649285714285</v>
      </c>
      <c r="AW14" s="48">
        <f t="shared" si="11"/>
        <v>0.42619685714285716</v>
      </c>
      <c r="AX14" s="67">
        <v>4.75</v>
      </c>
      <c r="AY14" s="49"/>
      <c r="AZ14" s="48"/>
      <c r="BA14" s="49"/>
      <c r="BB14" s="52">
        <v>500</v>
      </c>
      <c r="BC14" s="44">
        <f t="shared" si="13"/>
        <v>1362.7824642857142</v>
      </c>
      <c r="BD14" s="44">
        <f t="shared" si="14"/>
        <v>2375</v>
      </c>
      <c r="BE14" s="44" t="str">
        <f>IF(ISERROR(#REF!*BB14),"",#REF!*BB14)</f>
        <v/>
      </c>
      <c r="BF14" s="51" t="str">
        <f t="shared" si="16"/>
        <v/>
      </c>
      <c r="BG14" s="53"/>
      <c r="BH14" s="101"/>
      <c r="BI14" s="32" t="s">
        <v>67</v>
      </c>
      <c r="BJ14" s="84" t="s">
        <v>123</v>
      </c>
      <c r="BK14" s="84" t="s">
        <v>124</v>
      </c>
    </row>
    <row r="15" spans="1:63" ht="22" customHeight="1" x14ac:dyDescent="0.35">
      <c r="A15" s="56">
        <v>44</v>
      </c>
      <c r="B15" s="102"/>
      <c r="C15" s="53"/>
      <c r="D15" s="65"/>
      <c r="E15" s="31"/>
      <c r="F15" s="32" t="s">
        <v>62</v>
      </c>
      <c r="G15" s="82" t="s">
        <v>117</v>
      </c>
      <c r="H15" s="34" t="s">
        <v>144</v>
      </c>
      <c r="I15" s="34" t="s">
        <v>145</v>
      </c>
      <c r="J15" s="83" t="s">
        <v>120</v>
      </c>
      <c r="K15" s="36"/>
      <c r="L15" s="34" t="s">
        <v>146</v>
      </c>
      <c r="M15" s="82" t="s">
        <v>104</v>
      </c>
      <c r="N15" s="52"/>
      <c r="O15" s="52"/>
      <c r="P15" s="66" t="s">
        <v>147</v>
      </c>
      <c r="Q15" s="53"/>
      <c r="R15" s="52" t="s">
        <v>64</v>
      </c>
      <c r="S15" s="57">
        <f>'[1]Sunny 1.14.2026'!R47</f>
        <v>4.46</v>
      </c>
      <c r="T15" s="31" t="s">
        <v>65</v>
      </c>
      <c r="U15" s="103"/>
      <c r="V15" s="106"/>
      <c r="W15" s="106"/>
      <c r="X15" s="106"/>
      <c r="Y15" s="84">
        <v>21.2</v>
      </c>
      <c r="Z15" s="84">
        <v>21.2</v>
      </c>
      <c r="AA15" s="84">
        <v>21</v>
      </c>
      <c r="AB15" s="38">
        <v>10</v>
      </c>
      <c r="AC15" s="61">
        <v>1</v>
      </c>
      <c r="AD15" s="40">
        <f t="shared" si="0"/>
        <v>9.4382400000000005E-3</v>
      </c>
      <c r="AE15" s="41">
        <v>63</v>
      </c>
      <c r="AF15" s="42">
        <f t="shared" si="1"/>
        <v>6674.9733001067989</v>
      </c>
      <c r="AG15" s="43">
        <v>2250</v>
      </c>
      <c r="AH15" s="44">
        <f t="shared" si="2"/>
        <v>0.33708000000000005</v>
      </c>
      <c r="AI15" s="85" t="s">
        <v>129</v>
      </c>
      <c r="AJ15" s="86">
        <v>0.06</v>
      </c>
      <c r="AK15" s="45">
        <f t="shared" si="3"/>
        <v>0.26</v>
      </c>
      <c r="AL15" s="44">
        <f t="shared" si="4"/>
        <v>1.1596</v>
      </c>
      <c r="AM15" s="44">
        <f t="shared" si="5"/>
        <v>5.9566800000000004</v>
      </c>
      <c r="AN15" s="46">
        <v>0</v>
      </c>
      <c r="AO15" s="44">
        <f t="shared" si="6"/>
        <v>0</v>
      </c>
      <c r="AP15" s="58">
        <v>0</v>
      </c>
      <c r="AQ15" s="44">
        <f t="shared" si="7"/>
        <v>0</v>
      </c>
      <c r="AR15" s="47">
        <v>0</v>
      </c>
      <c r="AS15" s="46">
        <v>0</v>
      </c>
      <c r="AT15" s="44">
        <f t="shared" si="17"/>
        <v>0</v>
      </c>
      <c r="AU15" s="44">
        <f t="shared" si="9"/>
        <v>0</v>
      </c>
      <c r="AV15" s="44">
        <f t="shared" si="10"/>
        <v>5.9566800000000004</v>
      </c>
      <c r="AW15" s="48">
        <f t="shared" si="11"/>
        <v>0.25541499999999995</v>
      </c>
      <c r="AX15" s="67">
        <v>8</v>
      </c>
      <c r="AY15" s="49"/>
      <c r="AZ15" s="48"/>
      <c r="BA15" s="49"/>
      <c r="BB15" s="52">
        <v>500</v>
      </c>
      <c r="BC15" s="44">
        <f t="shared" si="13"/>
        <v>2978.34</v>
      </c>
      <c r="BD15" s="44">
        <f t="shared" si="14"/>
        <v>4000</v>
      </c>
      <c r="BE15" s="44">
        <f>IF(ISERROR(AY14*BB15),"",AY14*BB15)</f>
        <v>0</v>
      </c>
      <c r="BF15" s="51" t="str">
        <f t="shared" si="16"/>
        <v/>
      </c>
      <c r="BG15" s="53"/>
      <c r="BH15" s="101"/>
      <c r="BI15" s="32" t="s">
        <v>67</v>
      </c>
      <c r="BJ15" s="84" t="s">
        <v>123</v>
      </c>
      <c r="BK15" s="84" t="s">
        <v>124</v>
      </c>
    </row>
    <row r="16" spans="1:63" ht="22" customHeight="1" x14ac:dyDescent="0.35">
      <c r="A16" s="56">
        <v>45</v>
      </c>
      <c r="B16" s="102"/>
      <c r="C16" s="53"/>
      <c r="D16" s="65"/>
      <c r="E16" s="31"/>
      <c r="F16" s="32" t="s">
        <v>62</v>
      </c>
      <c r="G16" s="82" t="s">
        <v>117</v>
      </c>
      <c r="H16" s="34" t="s">
        <v>148</v>
      </c>
      <c r="I16" s="34" t="s">
        <v>149</v>
      </c>
      <c r="J16" s="83" t="s">
        <v>120</v>
      </c>
      <c r="K16" s="36"/>
      <c r="L16" s="34" t="s">
        <v>150</v>
      </c>
      <c r="M16" s="82" t="s">
        <v>104</v>
      </c>
      <c r="N16" s="34"/>
      <c r="O16" s="34"/>
      <c r="P16" s="66" t="s">
        <v>151</v>
      </c>
      <c r="Q16" s="53"/>
      <c r="R16" s="52" t="s">
        <v>64</v>
      </c>
      <c r="S16" s="57">
        <f>'[1]Sunny 1.14.2026'!R48</f>
        <v>8.1999999999999993</v>
      </c>
      <c r="T16" s="31" t="s">
        <v>65</v>
      </c>
      <c r="U16" s="103"/>
      <c r="V16" s="106"/>
      <c r="W16" s="106"/>
      <c r="X16" s="106"/>
      <c r="Y16" s="84">
        <v>26.3</v>
      </c>
      <c r="Z16" s="84">
        <v>26.3</v>
      </c>
      <c r="AA16" s="84">
        <v>31.4</v>
      </c>
      <c r="AB16" s="38">
        <v>10</v>
      </c>
      <c r="AC16" s="61">
        <v>1</v>
      </c>
      <c r="AD16" s="40">
        <f t="shared" si="0"/>
        <v>2.1719066000000002E-2</v>
      </c>
      <c r="AE16" s="41">
        <v>63</v>
      </c>
      <c r="AF16" s="42">
        <f t="shared" si="1"/>
        <v>2900.6772206502801</v>
      </c>
      <c r="AG16" s="43">
        <v>2250</v>
      </c>
      <c r="AH16" s="44">
        <f t="shared" si="2"/>
        <v>0.77568092857142856</v>
      </c>
      <c r="AI16" s="88" t="s">
        <v>129</v>
      </c>
      <c r="AJ16" s="89">
        <v>0.06</v>
      </c>
      <c r="AK16" s="45">
        <f t="shared" si="3"/>
        <v>0.26</v>
      </c>
      <c r="AL16" s="44">
        <f t="shared" si="4"/>
        <v>2.1319999999999997</v>
      </c>
      <c r="AM16" s="44">
        <f t="shared" si="5"/>
        <v>11.107680928571428</v>
      </c>
      <c r="AN16" s="46">
        <v>0</v>
      </c>
      <c r="AO16" s="44">
        <f t="shared" si="6"/>
        <v>0</v>
      </c>
      <c r="AP16" s="58">
        <v>0</v>
      </c>
      <c r="AQ16" s="44">
        <f t="shared" si="7"/>
        <v>0</v>
      </c>
      <c r="AR16" s="47">
        <v>0</v>
      </c>
      <c r="AS16" s="46">
        <v>0</v>
      </c>
      <c r="AT16" s="44">
        <f t="shared" si="17"/>
        <v>0</v>
      </c>
      <c r="AU16" s="44">
        <f t="shared" si="9"/>
        <v>0</v>
      </c>
      <c r="AV16" s="44">
        <f t="shared" si="10"/>
        <v>11.107680928571428</v>
      </c>
      <c r="AW16" s="48">
        <f t="shared" si="11"/>
        <v>0.24693688619854726</v>
      </c>
      <c r="AX16" s="67">
        <v>14.75</v>
      </c>
      <c r="AY16" s="49"/>
      <c r="AZ16" s="48"/>
      <c r="BA16" s="49"/>
      <c r="BB16" s="50">
        <v>500</v>
      </c>
      <c r="BC16" s="44">
        <f t="shared" si="13"/>
        <v>5553.840464285714</v>
      </c>
      <c r="BD16" s="44">
        <f t="shared" si="14"/>
        <v>7375</v>
      </c>
      <c r="BE16" s="44">
        <f t="shared" si="15"/>
        <v>0</v>
      </c>
      <c r="BF16" s="51" t="str">
        <f t="shared" si="16"/>
        <v/>
      </c>
      <c r="BG16" s="53"/>
      <c r="BH16" s="101"/>
      <c r="BI16" s="32" t="s">
        <v>67</v>
      </c>
      <c r="BJ16" s="84" t="s">
        <v>123</v>
      </c>
      <c r="BK16" s="84" t="s">
        <v>124</v>
      </c>
    </row>
    <row r="17" spans="1:63" ht="22" customHeight="1" x14ac:dyDescent="0.35">
      <c r="A17" s="56">
        <v>47</v>
      </c>
      <c r="B17" s="102"/>
      <c r="C17" s="53"/>
      <c r="D17" s="90"/>
      <c r="E17" s="31"/>
      <c r="F17" s="32" t="s">
        <v>62</v>
      </c>
      <c r="G17" s="74" t="s">
        <v>152</v>
      </c>
      <c r="H17" s="32" t="s">
        <v>103</v>
      </c>
      <c r="I17" s="32" t="s">
        <v>119</v>
      </c>
      <c r="J17" s="59" t="s">
        <v>153</v>
      </c>
      <c r="K17" s="59" t="s">
        <v>153</v>
      </c>
      <c r="L17" s="60" t="s">
        <v>154</v>
      </c>
      <c r="M17" s="74" t="s">
        <v>155</v>
      </c>
      <c r="N17" s="32"/>
      <c r="O17" s="76"/>
      <c r="P17" s="66" t="s">
        <v>234</v>
      </c>
      <c r="Q17" s="53"/>
      <c r="R17" s="32" t="s">
        <v>64</v>
      </c>
      <c r="S17" s="73">
        <f>'[1]Sunny 1.14.2026'!Q50</f>
        <v>2.72</v>
      </c>
      <c r="T17" s="31" t="s">
        <v>65</v>
      </c>
      <c r="U17" s="107" t="s">
        <v>156</v>
      </c>
      <c r="V17" s="108">
        <v>47.5</v>
      </c>
      <c r="W17" s="108">
        <v>32</v>
      </c>
      <c r="X17" s="108">
        <v>45</v>
      </c>
      <c r="Y17" s="77">
        <v>17</v>
      </c>
      <c r="Z17" s="77">
        <v>8.5</v>
      </c>
      <c r="AA17" s="77">
        <v>20.5</v>
      </c>
      <c r="AB17" s="38">
        <v>10</v>
      </c>
      <c r="AC17" s="78">
        <v>2</v>
      </c>
      <c r="AD17" s="40">
        <f t="shared" si="0"/>
        <v>2.96225E-3</v>
      </c>
      <c r="AE17" s="41">
        <v>63</v>
      </c>
      <c r="AF17" s="42">
        <f t="shared" si="1"/>
        <v>42535.235040931722</v>
      </c>
      <c r="AG17" s="43">
        <v>2250</v>
      </c>
      <c r="AH17" s="44">
        <f t="shared" si="2"/>
        <v>5.2897321428571432E-2</v>
      </c>
      <c r="AI17" s="36" t="s">
        <v>66</v>
      </c>
      <c r="AJ17" s="54">
        <v>1.7999999999999999E-2</v>
      </c>
      <c r="AK17" s="45">
        <f t="shared" si="3"/>
        <v>0.218</v>
      </c>
      <c r="AL17" s="44">
        <f t="shared" si="4"/>
        <v>0.59296000000000004</v>
      </c>
      <c r="AM17" s="44">
        <f t="shared" si="5"/>
        <v>3.3658573214285719</v>
      </c>
      <c r="AN17" s="46">
        <v>0</v>
      </c>
      <c r="AO17" s="44">
        <f t="shared" si="6"/>
        <v>0</v>
      </c>
      <c r="AP17" s="58">
        <v>0</v>
      </c>
      <c r="AQ17" s="44">
        <f t="shared" si="7"/>
        <v>0</v>
      </c>
      <c r="AR17" s="47">
        <v>0</v>
      </c>
      <c r="AS17" s="46">
        <v>0</v>
      </c>
      <c r="AT17" s="44">
        <f t="shared" ref="AT17:AT26" si="18">IF(ISERROR(AX17*AS17),"",AX17*AS17)</f>
        <v>0</v>
      </c>
      <c r="AU17" s="44">
        <f t="shared" si="9"/>
        <v>0</v>
      </c>
      <c r="AV17" s="44">
        <f t="shared" si="10"/>
        <v>3.3658573214285719</v>
      </c>
      <c r="AW17" s="48">
        <f t="shared" si="11"/>
        <v>0.38241150065530793</v>
      </c>
      <c r="AX17" s="67">
        <v>5.45</v>
      </c>
      <c r="AY17" s="49"/>
      <c r="AZ17" s="48" t="str">
        <f t="shared" si="12"/>
        <v/>
      </c>
      <c r="BA17" s="49"/>
      <c r="BB17" s="32">
        <v>1000</v>
      </c>
      <c r="BC17" s="44">
        <f t="shared" si="13"/>
        <v>3365.857321428572</v>
      </c>
      <c r="BD17" s="44">
        <f t="shared" si="14"/>
        <v>5450</v>
      </c>
      <c r="BE17" s="44">
        <f t="shared" si="15"/>
        <v>0</v>
      </c>
      <c r="BF17" s="51">
        <v>34.200000000000003</v>
      </c>
      <c r="BG17" s="53"/>
      <c r="BH17" s="105"/>
      <c r="BI17" s="32" t="s">
        <v>67</v>
      </c>
      <c r="BJ17" s="32" t="s">
        <v>68</v>
      </c>
      <c r="BK17" s="32" t="s">
        <v>157</v>
      </c>
    </row>
    <row r="18" spans="1:63" ht="22" customHeight="1" x14ac:dyDescent="0.35">
      <c r="A18" s="56">
        <v>48</v>
      </c>
      <c r="B18" s="102"/>
      <c r="C18" s="53"/>
      <c r="D18" s="90"/>
      <c r="E18" s="31"/>
      <c r="F18" s="32" t="s">
        <v>62</v>
      </c>
      <c r="G18" s="74" t="s">
        <v>152</v>
      </c>
      <c r="H18" s="32" t="s">
        <v>158</v>
      </c>
      <c r="I18" s="32" t="s">
        <v>126</v>
      </c>
      <c r="J18" s="59" t="s">
        <v>153</v>
      </c>
      <c r="K18" s="59" t="s">
        <v>153</v>
      </c>
      <c r="L18" s="60" t="s">
        <v>159</v>
      </c>
      <c r="M18" s="74" t="s">
        <v>155</v>
      </c>
      <c r="N18" s="32"/>
      <c r="O18" s="76"/>
      <c r="P18" s="66" t="s">
        <v>160</v>
      </c>
      <c r="Q18" s="53"/>
      <c r="R18" s="32" t="s">
        <v>64</v>
      </c>
      <c r="S18" s="73">
        <f>'[1]Sunny 1.14.2026'!Q51</f>
        <v>1.82</v>
      </c>
      <c r="T18" s="31" t="s">
        <v>65</v>
      </c>
      <c r="U18" s="107"/>
      <c r="V18" s="108"/>
      <c r="W18" s="108"/>
      <c r="X18" s="108"/>
      <c r="Y18" s="77">
        <v>12</v>
      </c>
      <c r="Z18" s="77">
        <v>7</v>
      </c>
      <c r="AA18" s="77">
        <v>13</v>
      </c>
      <c r="AB18" s="38">
        <v>10</v>
      </c>
      <c r="AC18" s="78">
        <v>1</v>
      </c>
      <c r="AD18" s="40">
        <f t="shared" si="0"/>
        <v>1.0920000000000001E-3</v>
      </c>
      <c r="AE18" s="41">
        <v>63</v>
      </c>
      <c r="AF18" s="42">
        <f t="shared" si="1"/>
        <v>57692.307692307688</v>
      </c>
      <c r="AG18" s="43">
        <v>2250</v>
      </c>
      <c r="AH18" s="44">
        <f t="shared" si="2"/>
        <v>3.9E-2</v>
      </c>
      <c r="AI18" s="79" t="s">
        <v>107</v>
      </c>
      <c r="AJ18" s="80">
        <v>3.4000000000000002E-2</v>
      </c>
      <c r="AK18" s="45">
        <f t="shared" si="3"/>
        <v>0.23400000000000001</v>
      </c>
      <c r="AL18" s="44">
        <f t="shared" si="4"/>
        <v>0.42588000000000004</v>
      </c>
      <c r="AM18" s="44">
        <f t="shared" si="5"/>
        <v>2.2848800000000002</v>
      </c>
      <c r="AN18" s="46">
        <v>0</v>
      </c>
      <c r="AO18" s="44">
        <f t="shared" si="6"/>
        <v>0</v>
      </c>
      <c r="AP18" s="58">
        <v>0</v>
      </c>
      <c r="AQ18" s="44">
        <f t="shared" si="7"/>
        <v>0</v>
      </c>
      <c r="AR18" s="47">
        <v>0</v>
      </c>
      <c r="AS18" s="46">
        <v>0</v>
      </c>
      <c r="AT18" s="44">
        <f t="shared" si="18"/>
        <v>0</v>
      </c>
      <c r="AU18" s="44">
        <f t="shared" si="9"/>
        <v>0</v>
      </c>
      <c r="AV18" s="44">
        <f t="shared" si="10"/>
        <v>2.2848800000000002</v>
      </c>
      <c r="AW18" s="48">
        <f t="shared" si="11"/>
        <v>0.27464126984126974</v>
      </c>
      <c r="AX18" s="67">
        <v>3.15</v>
      </c>
      <c r="AY18" s="49"/>
      <c r="AZ18" s="48" t="str">
        <f t="shared" si="12"/>
        <v/>
      </c>
      <c r="BA18" s="49"/>
      <c r="BB18" s="32">
        <v>500</v>
      </c>
      <c r="BC18" s="44">
        <f t="shared" si="13"/>
        <v>1142.44</v>
      </c>
      <c r="BD18" s="44">
        <f t="shared" si="14"/>
        <v>1575</v>
      </c>
      <c r="BE18" s="44">
        <f t="shared" si="15"/>
        <v>0</v>
      </c>
      <c r="BF18" s="51" t="str">
        <f t="shared" si="16"/>
        <v/>
      </c>
      <c r="BG18" s="53"/>
      <c r="BH18" s="105"/>
      <c r="BI18" s="32" t="s">
        <v>67</v>
      </c>
      <c r="BJ18" s="32" t="s">
        <v>68</v>
      </c>
      <c r="BK18" s="32" t="s">
        <v>157</v>
      </c>
    </row>
    <row r="19" spans="1:63" ht="22" customHeight="1" x14ac:dyDescent="0.35">
      <c r="A19" s="56">
        <v>49</v>
      </c>
      <c r="B19" s="102"/>
      <c r="C19" s="53"/>
      <c r="D19" s="90"/>
      <c r="E19" s="31"/>
      <c r="F19" s="32" t="s">
        <v>62</v>
      </c>
      <c r="G19" s="74" t="s">
        <v>152</v>
      </c>
      <c r="H19" s="32" t="s">
        <v>161</v>
      </c>
      <c r="I19" s="32" t="s">
        <v>74</v>
      </c>
      <c r="J19" s="59" t="s">
        <v>153</v>
      </c>
      <c r="K19" s="59" t="s">
        <v>153</v>
      </c>
      <c r="L19" s="60" t="s">
        <v>162</v>
      </c>
      <c r="M19" s="74" t="s">
        <v>155</v>
      </c>
      <c r="N19" s="32"/>
      <c r="O19" s="76"/>
      <c r="P19" s="66" t="s">
        <v>163</v>
      </c>
      <c r="Q19" s="53"/>
      <c r="R19" s="32" t="s">
        <v>64</v>
      </c>
      <c r="S19" s="73">
        <f>'[1]Sunny 1.14.2026'!Q52</f>
        <v>1.69</v>
      </c>
      <c r="T19" s="31" t="s">
        <v>65</v>
      </c>
      <c r="U19" s="107"/>
      <c r="V19" s="108"/>
      <c r="W19" s="108"/>
      <c r="X19" s="108"/>
      <c r="Y19" s="77">
        <v>8.5</v>
      </c>
      <c r="Z19" s="77">
        <v>8.5</v>
      </c>
      <c r="AA19" s="77">
        <v>12.5</v>
      </c>
      <c r="AB19" s="38">
        <v>10</v>
      </c>
      <c r="AC19" s="78">
        <v>1</v>
      </c>
      <c r="AD19" s="40">
        <f t="shared" si="0"/>
        <v>9.0312499999999996E-4</v>
      </c>
      <c r="AE19" s="41">
        <v>63</v>
      </c>
      <c r="AF19" s="42">
        <f t="shared" si="1"/>
        <v>69757.785467128037</v>
      </c>
      <c r="AG19" s="43">
        <v>2250</v>
      </c>
      <c r="AH19" s="44">
        <f t="shared" si="2"/>
        <v>3.2254464285714282E-2</v>
      </c>
      <c r="AI19" s="79" t="s">
        <v>107</v>
      </c>
      <c r="AJ19" s="80">
        <v>3.4000000000000002E-2</v>
      </c>
      <c r="AK19" s="45">
        <f t="shared" si="3"/>
        <v>0.23400000000000001</v>
      </c>
      <c r="AL19" s="44">
        <f t="shared" si="4"/>
        <v>0.39546000000000003</v>
      </c>
      <c r="AM19" s="44">
        <f t="shared" si="5"/>
        <v>2.1177144642857142</v>
      </c>
      <c r="AN19" s="46">
        <v>0</v>
      </c>
      <c r="AO19" s="44">
        <f t="shared" si="6"/>
        <v>0</v>
      </c>
      <c r="AP19" s="58">
        <v>0</v>
      </c>
      <c r="AQ19" s="44">
        <f t="shared" si="7"/>
        <v>0</v>
      </c>
      <c r="AR19" s="47">
        <v>0</v>
      </c>
      <c r="AS19" s="46">
        <v>0</v>
      </c>
      <c r="AT19" s="44">
        <f t="shared" si="18"/>
        <v>0</v>
      </c>
      <c r="AU19" s="44">
        <f t="shared" si="9"/>
        <v>0</v>
      </c>
      <c r="AV19" s="44">
        <f t="shared" si="10"/>
        <v>2.1177144642857142</v>
      </c>
      <c r="AW19" s="48">
        <f t="shared" si="11"/>
        <v>0.32770969387755106</v>
      </c>
      <c r="AX19" s="67">
        <v>3.15</v>
      </c>
      <c r="AY19" s="49"/>
      <c r="AZ19" s="48" t="str">
        <f t="shared" si="12"/>
        <v/>
      </c>
      <c r="BA19" s="49"/>
      <c r="BB19" s="32">
        <v>500</v>
      </c>
      <c r="BC19" s="44">
        <f t="shared" si="13"/>
        <v>1058.8572321428571</v>
      </c>
      <c r="BD19" s="44">
        <f t="shared" si="14"/>
        <v>1575</v>
      </c>
      <c r="BE19" s="44">
        <f t="shared" si="15"/>
        <v>0</v>
      </c>
      <c r="BF19" s="51" t="str">
        <f t="shared" si="16"/>
        <v/>
      </c>
      <c r="BG19" s="53"/>
      <c r="BH19" s="105"/>
      <c r="BI19" s="32" t="s">
        <v>67</v>
      </c>
      <c r="BJ19" s="32" t="s">
        <v>68</v>
      </c>
      <c r="BK19" s="32" t="s">
        <v>157</v>
      </c>
    </row>
    <row r="20" spans="1:63" ht="22" customHeight="1" x14ac:dyDescent="0.35">
      <c r="A20" s="56">
        <v>50</v>
      </c>
      <c r="B20" s="102"/>
      <c r="C20" s="53"/>
      <c r="D20" s="90"/>
      <c r="E20" s="31"/>
      <c r="F20" s="32" t="s">
        <v>62</v>
      </c>
      <c r="G20" s="74" t="s">
        <v>152</v>
      </c>
      <c r="H20" s="32" t="s">
        <v>164</v>
      </c>
      <c r="I20" s="32" t="s">
        <v>135</v>
      </c>
      <c r="J20" s="59" t="s">
        <v>153</v>
      </c>
      <c r="K20" s="59" t="s">
        <v>153</v>
      </c>
      <c r="L20" s="60" t="s">
        <v>165</v>
      </c>
      <c r="M20" s="74" t="s">
        <v>155</v>
      </c>
      <c r="N20" s="32"/>
      <c r="O20" s="76"/>
      <c r="P20" s="66" t="s">
        <v>166</v>
      </c>
      <c r="Q20" s="53"/>
      <c r="R20" s="32" t="s">
        <v>64</v>
      </c>
      <c r="S20" s="73">
        <f>'[1]Sunny 1.14.2026'!Q53</f>
        <v>1.72</v>
      </c>
      <c r="T20" s="31" t="s">
        <v>65</v>
      </c>
      <c r="U20" s="107"/>
      <c r="V20" s="108"/>
      <c r="W20" s="108"/>
      <c r="X20" s="108"/>
      <c r="Y20" s="77">
        <v>15</v>
      </c>
      <c r="Z20" s="77">
        <v>4</v>
      </c>
      <c r="AA20" s="77">
        <v>11.5</v>
      </c>
      <c r="AB20" s="38">
        <v>10</v>
      </c>
      <c r="AC20" s="78">
        <v>1</v>
      </c>
      <c r="AD20" s="40">
        <f t="shared" si="0"/>
        <v>6.8999999999999997E-4</v>
      </c>
      <c r="AE20" s="41">
        <v>63</v>
      </c>
      <c r="AF20" s="42">
        <f t="shared" si="1"/>
        <v>91304.34782608696</v>
      </c>
      <c r="AG20" s="43">
        <v>2250</v>
      </c>
      <c r="AH20" s="44">
        <f t="shared" si="2"/>
        <v>2.4642857142857143E-2</v>
      </c>
      <c r="AI20" s="79" t="s">
        <v>107</v>
      </c>
      <c r="AJ20" s="80">
        <v>3.4000000000000002E-2</v>
      </c>
      <c r="AK20" s="45">
        <f t="shared" si="3"/>
        <v>0.23400000000000001</v>
      </c>
      <c r="AL20" s="44">
        <f t="shared" si="4"/>
        <v>0.40248</v>
      </c>
      <c r="AM20" s="44">
        <f t="shared" si="5"/>
        <v>2.1471228571428571</v>
      </c>
      <c r="AN20" s="46">
        <v>0</v>
      </c>
      <c r="AO20" s="44">
        <f t="shared" si="6"/>
        <v>0</v>
      </c>
      <c r="AP20" s="58">
        <v>0</v>
      </c>
      <c r="AQ20" s="44">
        <f t="shared" si="7"/>
        <v>0</v>
      </c>
      <c r="AR20" s="47">
        <v>0</v>
      </c>
      <c r="AS20" s="46">
        <v>0</v>
      </c>
      <c r="AT20" s="44">
        <f t="shared" si="18"/>
        <v>0</v>
      </c>
      <c r="AU20" s="44">
        <f t="shared" si="9"/>
        <v>0</v>
      </c>
      <c r="AV20" s="44">
        <f t="shared" si="10"/>
        <v>2.1471228571428571</v>
      </c>
      <c r="AW20" s="48">
        <f t="shared" si="11"/>
        <v>0.28429238095238096</v>
      </c>
      <c r="AX20" s="67">
        <v>3</v>
      </c>
      <c r="AY20" s="49"/>
      <c r="AZ20" s="48" t="str">
        <f t="shared" si="12"/>
        <v/>
      </c>
      <c r="BA20" s="49"/>
      <c r="BB20" s="32">
        <v>500</v>
      </c>
      <c r="BC20" s="44">
        <f t="shared" si="13"/>
        <v>1073.5614285714285</v>
      </c>
      <c r="BD20" s="44">
        <f t="shared" si="14"/>
        <v>1500</v>
      </c>
      <c r="BE20" s="44">
        <f t="shared" si="15"/>
        <v>0</v>
      </c>
      <c r="BF20" s="51" t="str">
        <f t="shared" si="16"/>
        <v/>
      </c>
      <c r="BG20" s="53"/>
      <c r="BH20" s="105"/>
      <c r="BI20" s="32" t="s">
        <v>67</v>
      </c>
      <c r="BJ20" s="32" t="s">
        <v>68</v>
      </c>
      <c r="BK20" s="32" t="s">
        <v>157</v>
      </c>
    </row>
    <row r="21" spans="1:63" ht="22" customHeight="1" x14ac:dyDescent="0.35">
      <c r="A21" s="56"/>
      <c r="B21" s="102"/>
      <c r="C21" s="53"/>
      <c r="D21" s="90"/>
      <c r="E21" s="53"/>
      <c r="F21" s="32" t="s">
        <v>62</v>
      </c>
      <c r="G21" s="74" t="s">
        <v>152</v>
      </c>
      <c r="H21" s="32" t="s">
        <v>167</v>
      </c>
      <c r="I21" s="32" t="s">
        <v>79</v>
      </c>
      <c r="J21" s="59" t="s">
        <v>153</v>
      </c>
      <c r="K21" s="59" t="s">
        <v>153</v>
      </c>
      <c r="L21" s="60" t="s">
        <v>168</v>
      </c>
      <c r="M21" s="74" t="s">
        <v>155</v>
      </c>
      <c r="N21" s="32"/>
      <c r="O21" s="76"/>
      <c r="P21" s="66" t="s">
        <v>169</v>
      </c>
      <c r="Q21" s="53"/>
      <c r="R21" s="32" t="s">
        <v>64</v>
      </c>
      <c r="S21" s="73">
        <f>'[1]Sunny 1.14.2026'!Q54</f>
        <v>3.65</v>
      </c>
      <c r="T21" s="31" t="s">
        <v>65</v>
      </c>
      <c r="U21" s="107"/>
      <c r="V21" s="108"/>
      <c r="W21" s="108"/>
      <c r="X21" s="108"/>
      <c r="Y21" s="77">
        <v>14</v>
      </c>
      <c r="Z21" s="77">
        <v>14</v>
      </c>
      <c r="AA21" s="77">
        <v>32.5</v>
      </c>
      <c r="AB21" s="38">
        <v>10</v>
      </c>
      <c r="AC21" s="78">
        <v>1</v>
      </c>
      <c r="AD21" s="40">
        <f t="shared" si="0"/>
        <v>6.3699999999999998E-3</v>
      </c>
      <c r="AE21" s="41">
        <v>63</v>
      </c>
      <c r="AF21" s="42">
        <f t="shared" si="1"/>
        <v>9890.1098901098903</v>
      </c>
      <c r="AG21" s="43">
        <v>2250</v>
      </c>
      <c r="AH21" s="44">
        <f t="shared" si="2"/>
        <v>0.22750000000000001</v>
      </c>
      <c r="AI21" s="79" t="s">
        <v>107</v>
      </c>
      <c r="AJ21" s="80">
        <v>3.4000000000000002E-2</v>
      </c>
      <c r="AK21" s="45">
        <f t="shared" si="3"/>
        <v>0.23400000000000001</v>
      </c>
      <c r="AL21" s="44">
        <f t="shared" si="4"/>
        <v>0.85410000000000008</v>
      </c>
      <c r="AM21" s="44">
        <f t="shared" si="5"/>
        <v>4.7316000000000003</v>
      </c>
      <c r="AN21" s="46">
        <v>0</v>
      </c>
      <c r="AO21" s="44">
        <f t="shared" si="6"/>
        <v>0</v>
      </c>
      <c r="AP21" s="58">
        <v>0</v>
      </c>
      <c r="AQ21" s="44">
        <f t="shared" si="7"/>
        <v>0</v>
      </c>
      <c r="AR21" s="47">
        <v>0</v>
      </c>
      <c r="AS21" s="46">
        <v>0</v>
      </c>
      <c r="AT21" s="44">
        <f t="shared" si="18"/>
        <v>0</v>
      </c>
      <c r="AU21" s="44">
        <f t="shared" si="9"/>
        <v>0</v>
      </c>
      <c r="AV21" s="44">
        <f t="shared" si="10"/>
        <v>4.7316000000000003</v>
      </c>
      <c r="AW21" s="48">
        <f t="shared" si="11"/>
        <v>0.27206153846153841</v>
      </c>
      <c r="AX21" s="67">
        <v>6.5</v>
      </c>
      <c r="AY21" s="49"/>
      <c r="AZ21" s="48" t="str">
        <f t="shared" si="12"/>
        <v/>
      </c>
      <c r="BA21" s="49"/>
      <c r="BB21" s="32">
        <v>500</v>
      </c>
      <c r="BC21" s="44">
        <f t="shared" si="13"/>
        <v>2365.8000000000002</v>
      </c>
      <c r="BD21" s="44">
        <f t="shared" si="14"/>
        <v>3250</v>
      </c>
      <c r="BE21" s="44">
        <f t="shared" si="15"/>
        <v>0</v>
      </c>
      <c r="BF21" s="51" t="str">
        <f t="shared" si="16"/>
        <v/>
      </c>
      <c r="BG21" s="53"/>
      <c r="BH21" s="105"/>
      <c r="BI21" s="32" t="s">
        <v>67</v>
      </c>
      <c r="BJ21" s="32" t="s">
        <v>68</v>
      </c>
      <c r="BK21" s="32" t="s">
        <v>157</v>
      </c>
    </row>
    <row r="22" spans="1:63" ht="22" customHeight="1" x14ac:dyDescent="0.35">
      <c r="A22" s="56"/>
      <c r="B22" s="102"/>
      <c r="C22" s="53"/>
      <c r="D22" s="90"/>
      <c r="E22" s="53"/>
      <c r="F22" s="32" t="s">
        <v>62</v>
      </c>
      <c r="G22" s="74" t="s">
        <v>152</v>
      </c>
      <c r="H22" s="91" t="s">
        <v>170</v>
      </c>
      <c r="I22" s="91" t="s">
        <v>171</v>
      </c>
      <c r="J22" s="59" t="s">
        <v>153</v>
      </c>
      <c r="K22" s="59" t="s">
        <v>153</v>
      </c>
      <c r="L22" s="60" t="s">
        <v>172</v>
      </c>
      <c r="M22" s="74" t="s">
        <v>155</v>
      </c>
      <c r="N22" s="32"/>
      <c r="O22" s="76"/>
      <c r="P22" s="66" t="s">
        <v>173</v>
      </c>
      <c r="Q22" s="53"/>
      <c r="R22" s="32" t="s">
        <v>64</v>
      </c>
      <c r="S22" s="73">
        <f>'[1]Sunny 1.14.2026'!Q55</f>
        <v>3.71</v>
      </c>
      <c r="T22" s="31" t="s">
        <v>65</v>
      </c>
      <c r="U22" s="107"/>
      <c r="V22" s="108"/>
      <c r="W22" s="108"/>
      <c r="X22" s="108"/>
      <c r="Y22" s="77">
        <v>11</v>
      </c>
      <c r="Z22" s="77">
        <v>11</v>
      </c>
      <c r="AA22" s="77">
        <v>40</v>
      </c>
      <c r="AB22" s="38">
        <v>10</v>
      </c>
      <c r="AC22" s="78">
        <v>1</v>
      </c>
      <c r="AD22" s="40">
        <f t="shared" si="0"/>
        <v>4.8399999999999997E-3</v>
      </c>
      <c r="AE22" s="41">
        <v>63</v>
      </c>
      <c r="AF22" s="42">
        <f t="shared" si="1"/>
        <v>13016.528925619836</v>
      </c>
      <c r="AG22" s="43">
        <v>2250</v>
      </c>
      <c r="AH22" s="44">
        <f t="shared" si="2"/>
        <v>0.17285714285714285</v>
      </c>
      <c r="AI22" s="79" t="s">
        <v>107</v>
      </c>
      <c r="AJ22" s="80">
        <v>3.4000000000000002E-2</v>
      </c>
      <c r="AK22" s="45">
        <f t="shared" si="3"/>
        <v>0.23400000000000001</v>
      </c>
      <c r="AL22" s="44">
        <f t="shared" si="4"/>
        <v>0.86814000000000002</v>
      </c>
      <c r="AM22" s="44">
        <f t="shared" si="5"/>
        <v>4.7509971428571429</v>
      </c>
      <c r="AN22" s="46">
        <v>0</v>
      </c>
      <c r="AO22" s="44">
        <f t="shared" si="6"/>
        <v>0</v>
      </c>
      <c r="AP22" s="58">
        <v>0</v>
      </c>
      <c r="AQ22" s="44">
        <f t="shared" si="7"/>
        <v>0</v>
      </c>
      <c r="AR22" s="47">
        <v>0</v>
      </c>
      <c r="AS22" s="46">
        <v>0</v>
      </c>
      <c r="AT22" s="44">
        <f t="shared" si="18"/>
        <v>0</v>
      </c>
      <c r="AU22" s="44">
        <f t="shared" si="9"/>
        <v>0</v>
      </c>
      <c r="AV22" s="44">
        <f t="shared" si="10"/>
        <v>4.7509971428571429</v>
      </c>
      <c r="AW22" s="48">
        <f t="shared" si="11"/>
        <v>0.32128612244897958</v>
      </c>
      <c r="AX22" s="67">
        <v>7</v>
      </c>
      <c r="AY22" s="53"/>
      <c r="AZ22" s="48" t="str">
        <f t="shared" si="12"/>
        <v/>
      </c>
      <c r="BA22" s="49"/>
      <c r="BB22" s="32">
        <v>500</v>
      </c>
      <c r="BC22" s="44">
        <f t="shared" si="13"/>
        <v>2375.4985714285713</v>
      </c>
      <c r="BD22" s="44">
        <f t="shared" si="14"/>
        <v>3500</v>
      </c>
      <c r="BE22" s="44">
        <f t="shared" si="15"/>
        <v>0</v>
      </c>
      <c r="BF22" s="51" t="str">
        <f t="shared" si="16"/>
        <v/>
      </c>
      <c r="BG22" s="53"/>
      <c r="BH22" s="105"/>
      <c r="BI22" s="32" t="s">
        <v>67</v>
      </c>
      <c r="BJ22" s="32" t="s">
        <v>68</v>
      </c>
      <c r="BK22" s="32" t="s">
        <v>157</v>
      </c>
    </row>
    <row r="23" spans="1:63" ht="22" customHeight="1" x14ac:dyDescent="0.35">
      <c r="A23" s="56"/>
      <c r="B23" s="102"/>
      <c r="C23" s="53"/>
      <c r="D23" s="90"/>
      <c r="E23" s="53"/>
      <c r="F23" s="32" t="s">
        <v>62</v>
      </c>
      <c r="G23" s="74" t="s">
        <v>152</v>
      </c>
      <c r="H23" s="91" t="s">
        <v>174</v>
      </c>
      <c r="I23" s="91" t="s">
        <v>175</v>
      </c>
      <c r="J23" s="59" t="s">
        <v>153</v>
      </c>
      <c r="K23" s="59" t="s">
        <v>153</v>
      </c>
      <c r="L23" s="60" t="s">
        <v>176</v>
      </c>
      <c r="M23" s="74" t="s">
        <v>155</v>
      </c>
      <c r="N23" s="32"/>
      <c r="O23" s="76"/>
      <c r="P23" s="66" t="s">
        <v>177</v>
      </c>
      <c r="Q23" s="53"/>
      <c r="R23" s="32" t="s">
        <v>64</v>
      </c>
      <c r="S23" s="73">
        <f>'[1]Sunny 1.14.2026'!Q56</f>
        <v>4.28</v>
      </c>
      <c r="T23" s="31" t="s">
        <v>65</v>
      </c>
      <c r="U23" s="107"/>
      <c r="V23" s="108"/>
      <c r="W23" s="108"/>
      <c r="X23" s="108"/>
      <c r="Y23" s="77">
        <v>20.5</v>
      </c>
      <c r="Z23" s="77">
        <v>20.5</v>
      </c>
      <c r="AA23" s="77">
        <v>27.5</v>
      </c>
      <c r="AB23" s="38">
        <v>10</v>
      </c>
      <c r="AC23" s="78">
        <v>1</v>
      </c>
      <c r="AD23" s="40">
        <f t="shared" si="0"/>
        <v>1.1556874999999999E-2</v>
      </c>
      <c r="AE23" s="41">
        <v>63</v>
      </c>
      <c r="AF23" s="42">
        <f t="shared" si="1"/>
        <v>5451.3006327402527</v>
      </c>
      <c r="AG23" s="43">
        <v>2250</v>
      </c>
      <c r="AH23" s="44">
        <f t="shared" si="2"/>
        <v>0.41274553571428568</v>
      </c>
      <c r="AI23" s="79" t="s">
        <v>107</v>
      </c>
      <c r="AJ23" s="80">
        <v>3.4000000000000002E-2</v>
      </c>
      <c r="AK23" s="45">
        <f t="shared" si="3"/>
        <v>0.23400000000000001</v>
      </c>
      <c r="AL23" s="44">
        <f t="shared" si="4"/>
        <v>1.0015200000000002</v>
      </c>
      <c r="AM23" s="44">
        <f t="shared" si="5"/>
        <v>5.694265535714286</v>
      </c>
      <c r="AN23" s="46">
        <v>0</v>
      </c>
      <c r="AO23" s="44">
        <f t="shared" si="6"/>
        <v>0</v>
      </c>
      <c r="AP23" s="58">
        <v>0</v>
      </c>
      <c r="AQ23" s="44">
        <f t="shared" si="7"/>
        <v>0</v>
      </c>
      <c r="AR23" s="47">
        <v>0</v>
      </c>
      <c r="AS23" s="46">
        <v>0</v>
      </c>
      <c r="AT23" s="44">
        <f t="shared" si="18"/>
        <v>0</v>
      </c>
      <c r="AU23" s="44">
        <f t="shared" si="9"/>
        <v>0</v>
      </c>
      <c r="AV23" s="44">
        <f t="shared" si="10"/>
        <v>5.694265535714286</v>
      </c>
      <c r="AW23" s="48">
        <f t="shared" si="11"/>
        <v>0.26525605990783407</v>
      </c>
      <c r="AX23" s="67">
        <v>7.75</v>
      </c>
      <c r="AY23" s="53"/>
      <c r="AZ23" s="48" t="str">
        <f t="shared" si="12"/>
        <v/>
      </c>
      <c r="BA23" s="49"/>
      <c r="BB23" s="32">
        <v>500</v>
      </c>
      <c r="BC23" s="44">
        <f t="shared" si="13"/>
        <v>2847.1327678571429</v>
      </c>
      <c r="BD23" s="44">
        <f t="shared" si="14"/>
        <v>3875</v>
      </c>
      <c r="BE23" s="44">
        <f t="shared" si="15"/>
        <v>0</v>
      </c>
      <c r="BF23" s="51" t="str">
        <f t="shared" si="16"/>
        <v/>
      </c>
      <c r="BG23" s="53"/>
      <c r="BH23" s="105"/>
      <c r="BI23" s="32" t="s">
        <v>67</v>
      </c>
      <c r="BJ23" s="32" t="s">
        <v>68</v>
      </c>
      <c r="BK23" s="32" t="s">
        <v>157</v>
      </c>
    </row>
    <row r="24" spans="1:63" ht="22" customHeight="1" x14ac:dyDescent="0.35">
      <c r="A24" s="56"/>
      <c r="B24" s="102"/>
      <c r="C24" s="53"/>
      <c r="D24" s="90"/>
      <c r="E24" s="53"/>
      <c r="F24" s="32" t="s">
        <v>62</v>
      </c>
      <c r="G24" s="74" t="s">
        <v>152</v>
      </c>
      <c r="H24" s="91" t="s">
        <v>178</v>
      </c>
      <c r="I24" s="91" t="s">
        <v>179</v>
      </c>
      <c r="J24" s="59" t="s">
        <v>153</v>
      </c>
      <c r="K24" s="59" t="s">
        <v>153</v>
      </c>
      <c r="L24" s="60" t="s">
        <v>180</v>
      </c>
      <c r="M24" s="74" t="s">
        <v>155</v>
      </c>
      <c r="N24" s="32"/>
      <c r="O24" s="76"/>
      <c r="P24" s="66" t="s">
        <v>181</v>
      </c>
      <c r="Q24" s="53"/>
      <c r="R24" s="32" t="s">
        <v>64</v>
      </c>
      <c r="S24" s="73">
        <f>'[1]Sunny 1.14.2026'!Q57</f>
        <v>4.66</v>
      </c>
      <c r="T24" s="31" t="s">
        <v>65</v>
      </c>
      <c r="U24" s="107"/>
      <c r="V24" s="108"/>
      <c r="W24" s="108"/>
      <c r="X24" s="108"/>
      <c r="Y24" s="77">
        <v>15</v>
      </c>
      <c r="Z24" s="77">
        <v>4</v>
      </c>
      <c r="AA24" s="77">
        <v>11.5</v>
      </c>
      <c r="AB24" s="38">
        <v>10</v>
      </c>
      <c r="AC24" s="78">
        <v>1</v>
      </c>
      <c r="AD24" s="40">
        <f t="shared" si="0"/>
        <v>6.8999999999999997E-4</v>
      </c>
      <c r="AE24" s="41">
        <v>63</v>
      </c>
      <c r="AF24" s="42">
        <f t="shared" si="1"/>
        <v>91304.34782608696</v>
      </c>
      <c r="AG24" s="43">
        <v>2250</v>
      </c>
      <c r="AH24" s="44">
        <f t="shared" si="2"/>
        <v>2.4642857142857143E-2</v>
      </c>
      <c r="AI24" s="79" t="s">
        <v>107</v>
      </c>
      <c r="AJ24" s="80">
        <v>3.4000000000000002E-2</v>
      </c>
      <c r="AK24" s="45">
        <f t="shared" si="3"/>
        <v>0.23400000000000001</v>
      </c>
      <c r="AL24" s="44">
        <f t="shared" si="4"/>
        <v>1.0904400000000001</v>
      </c>
      <c r="AM24" s="44">
        <f t="shared" si="5"/>
        <v>5.7750828571428574</v>
      </c>
      <c r="AN24" s="46">
        <v>0</v>
      </c>
      <c r="AO24" s="44">
        <f t="shared" si="6"/>
        <v>0</v>
      </c>
      <c r="AP24" s="58">
        <v>0</v>
      </c>
      <c r="AQ24" s="44">
        <f t="shared" si="7"/>
        <v>0</v>
      </c>
      <c r="AR24" s="47">
        <v>0</v>
      </c>
      <c r="AS24" s="46">
        <v>0</v>
      </c>
      <c r="AT24" s="44">
        <f t="shared" si="18"/>
        <v>0</v>
      </c>
      <c r="AU24" s="44">
        <f t="shared" si="9"/>
        <v>0</v>
      </c>
      <c r="AV24" s="44">
        <f t="shared" si="10"/>
        <v>5.7750828571428574</v>
      </c>
      <c r="AW24" s="48">
        <f t="shared" si="11"/>
        <v>0.27357448337825696</v>
      </c>
      <c r="AX24" s="67">
        <v>7.95</v>
      </c>
      <c r="AY24" s="53"/>
      <c r="AZ24" s="48" t="str">
        <f t="shared" si="12"/>
        <v/>
      </c>
      <c r="BA24" s="49"/>
      <c r="BB24" s="32">
        <v>500</v>
      </c>
      <c r="BC24" s="44">
        <f t="shared" si="13"/>
        <v>2887.5414285714287</v>
      </c>
      <c r="BD24" s="44">
        <f t="shared" si="14"/>
        <v>3975</v>
      </c>
      <c r="BE24" s="44">
        <f t="shared" si="15"/>
        <v>0</v>
      </c>
      <c r="BF24" s="51" t="str">
        <f t="shared" si="16"/>
        <v/>
      </c>
      <c r="BG24" s="53"/>
      <c r="BH24" s="105"/>
      <c r="BI24" s="32" t="s">
        <v>67</v>
      </c>
      <c r="BJ24" s="32" t="s">
        <v>68</v>
      </c>
      <c r="BK24" s="32" t="s">
        <v>157</v>
      </c>
    </row>
    <row r="25" spans="1:63" ht="22" customHeight="1" x14ac:dyDescent="0.35">
      <c r="A25" s="56"/>
      <c r="B25" s="102"/>
      <c r="C25" s="53"/>
      <c r="D25" s="90"/>
      <c r="E25" s="53"/>
      <c r="F25" s="32" t="s">
        <v>62</v>
      </c>
      <c r="G25" s="74" t="s">
        <v>152</v>
      </c>
      <c r="H25" s="32" t="s">
        <v>182</v>
      </c>
      <c r="I25" s="32" t="s">
        <v>149</v>
      </c>
      <c r="J25" s="59" t="s">
        <v>153</v>
      </c>
      <c r="K25" s="59" t="s">
        <v>153</v>
      </c>
      <c r="L25" s="60" t="s">
        <v>115</v>
      </c>
      <c r="M25" s="74" t="s">
        <v>155</v>
      </c>
      <c r="N25" s="32"/>
      <c r="O25" s="76"/>
      <c r="P25" s="66" t="s">
        <v>183</v>
      </c>
      <c r="Q25" s="53"/>
      <c r="R25" s="32" t="s">
        <v>64</v>
      </c>
      <c r="S25" s="73">
        <f>'[1]Sunny 1.14.2026'!Q58</f>
        <v>7.19</v>
      </c>
      <c r="T25" s="31" t="s">
        <v>65</v>
      </c>
      <c r="U25" s="107"/>
      <c r="V25" s="108"/>
      <c r="W25" s="108"/>
      <c r="X25" s="108"/>
      <c r="Y25" s="77">
        <v>25</v>
      </c>
      <c r="Z25" s="77">
        <v>25</v>
      </c>
      <c r="AA25" s="77">
        <v>30</v>
      </c>
      <c r="AB25" s="38">
        <v>10</v>
      </c>
      <c r="AC25" s="78">
        <v>1</v>
      </c>
      <c r="AD25" s="40">
        <f t="shared" si="0"/>
        <v>1.8749999999999999E-2</v>
      </c>
      <c r="AE25" s="41">
        <v>63</v>
      </c>
      <c r="AF25" s="42">
        <f t="shared" si="1"/>
        <v>3360</v>
      </c>
      <c r="AG25" s="43">
        <v>2250</v>
      </c>
      <c r="AH25" s="44">
        <f t="shared" si="2"/>
        <v>0.6696428571428571</v>
      </c>
      <c r="AI25" s="79" t="s">
        <v>107</v>
      </c>
      <c r="AJ25" s="80">
        <v>3.4000000000000002E-2</v>
      </c>
      <c r="AK25" s="45">
        <f t="shared" si="3"/>
        <v>0.23400000000000001</v>
      </c>
      <c r="AL25" s="44">
        <f t="shared" si="4"/>
        <v>1.6824600000000003</v>
      </c>
      <c r="AM25" s="44">
        <f t="shared" si="5"/>
        <v>9.5421028571428579</v>
      </c>
      <c r="AN25" s="46">
        <v>0</v>
      </c>
      <c r="AO25" s="44">
        <f t="shared" si="6"/>
        <v>0</v>
      </c>
      <c r="AP25" s="58">
        <v>0</v>
      </c>
      <c r="AQ25" s="44">
        <f t="shared" si="7"/>
        <v>0</v>
      </c>
      <c r="AR25" s="47">
        <v>0</v>
      </c>
      <c r="AS25" s="46">
        <v>0</v>
      </c>
      <c r="AT25" s="44">
        <f t="shared" si="18"/>
        <v>0</v>
      </c>
      <c r="AU25" s="44">
        <f t="shared" si="9"/>
        <v>0</v>
      </c>
      <c r="AV25" s="44">
        <f t="shared" si="10"/>
        <v>9.5421028571428579</v>
      </c>
      <c r="AW25" s="48">
        <f t="shared" si="11"/>
        <v>0.26315808052950901</v>
      </c>
      <c r="AX25" s="67">
        <v>12.95</v>
      </c>
      <c r="AY25" s="53"/>
      <c r="AZ25" s="48" t="str">
        <f t="shared" si="12"/>
        <v/>
      </c>
      <c r="BA25" s="49"/>
      <c r="BB25" s="32">
        <v>500</v>
      </c>
      <c r="BC25" s="44">
        <f t="shared" si="13"/>
        <v>4771.0514285714289</v>
      </c>
      <c r="BD25" s="44">
        <f t="shared" si="14"/>
        <v>6475</v>
      </c>
      <c r="BE25" s="44">
        <f t="shared" si="15"/>
        <v>0</v>
      </c>
      <c r="BF25" s="51" t="str">
        <f t="shared" si="16"/>
        <v/>
      </c>
      <c r="BG25" s="53"/>
      <c r="BH25" s="105"/>
      <c r="BI25" s="32" t="s">
        <v>67</v>
      </c>
      <c r="BJ25" s="32" t="s">
        <v>68</v>
      </c>
      <c r="BK25" s="32" t="s">
        <v>157</v>
      </c>
    </row>
    <row r="26" spans="1:63" ht="22" customHeight="1" x14ac:dyDescent="0.35">
      <c r="A26" s="56"/>
      <c r="B26" s="102"/>
      <c r="C26" s="53"/>
      <c r="D26" s="90"/>
      <c r="E26" s="53"/>
      <c r="F26" s="32" t="s">
        <v>62</v>
      </c>
      <c r="G26" s="74" t="s">
        <v>152</v>
      </c>
      <c r="H26" s="32" t="s">
        <v>184</v>
      </c>
      <c r="I26" s="32" t="s">
        <v>185</v>
      </c>
      <c r="J26" s="59" t="s">
        <v>153</v>
      </c>
      <c r="K26" s="59" t="s">
        <v>153</v>
      </c>
      <c r="L26" s="60" t="s">
        <v>186</v>
      </c>
      <c r="M26" s="74" t="s">
        <v>155</v>
      </c>
      <c r="N26" s="32"/>
      <c r="O26" s="76"/>
      <c r="P26" s="66" t="s">
        <v>187</v>
      </c>
      <c r="Q26" s="53"/>
      <c r="R26" s="32" t="s">
        <v>64</v>
      </c>
      <c r="S26" s="73">
        <f>'[1]Sunny 1.14.2026'!Q59</f>
        <v>4.8899999999999997</v>
      </c>
      <c r="T26" s="31" t="s">
        <v>65</v>
      </c>
      <c r="U26" s="107"/>
      <c r="V26" s="108"/>
      <c r="W26" s="108"/>
      <c r="X26" s="108"/>
      <c r="Y26" s="77">
        <v>15</v>
      </c>
      <c r="Z26" s="77">
        <v>15</v>
      </c>
      <c r="AA26" s="77">
        <v>30</v>
      </c>
      <c r="AB26" s="38">
        <v>10</v>
      </c>
      <c r="AC26" s="78">
        <v>1</v>
      </c>
      <c r="AD26" s="40">
        <f t="shared" si="0"/>
        <v>6.7499999999999999E-3</v>
      </c>
      <c r="AE26" s="41">
        <v>63</v>
      </c>
      <c r="AF26" s="42">
        <f t="shared" si="1"/>
        <v>9333.3333333333339</v>
      </c>
      <c r="AG26" s="43">
        <v>2250</v>
      </c>
      <c r="AH26" s="44">
        <f t="shared" si="2"/>
        <v>0.24107142857142855</v>
      </c>
      <c r="AI26" s="79" t="s">
        <v>107</v>
      </c>
      <c r="AJ26" s="80">
        <v>3.4000000000000002E-2</v>
      </c>
      <c r="AK26" s="45">
        <f t="shared" si="3"/>
        <v>0.23400000000000001</v>
      </c>
      <c r="AL26" s="44">
        <f t="shared" si="4"/>
        <v>1.1442600000000001</v>
      </c>
      <c r="AM26" s="44">
        <f t="shared" si="5"/>
        <v>6.2753314285714286</v>
      </c>
      <c r="AN26" s="46">
        <v>0</v>
      </c>
      <c r="AO26" s="44">
        <f t="shared" si="6"/>
        <v>0</v>
      </c>
      <c r="AP26" s="58">
        <v>0</v>
      </c>
      <c r="AQ26" s="44">
        <f t="shared" si="7"/>
        <v>0</v>
      </c>
      <c r="AR26" s="47">
        <v>0</v>
      </c>
      <c r="AS26" s="46">
        <v>0</v>
      </c>
      <c r="AT26" s="44">
        <f t="shared" si="18"/>
        <v>0</v>
      </c>
      <c r="AU26" s="44">
        <f t="shared" si="9"/>
        <v>0</v>
      </c>
      <c r="AV26" s="44">
        <f t="shared" si="10"/>
        <v>6.2753314285714286</v>
      </c>
      <c r="AW26" s="48">
        <f t="shared" si="11"/>
        <v>0.26172571428571428</v>
      </c>
      <c r="AX26" s="67">
        <v>8.5</v>
      </c>
      <c r="AY26" s="53"/>
      <c r="AZ26" s="48" t="str">
        <f t="shared" si="12"/>
        <v/>
      </c>
      <c r="BA26" s="49"/>
      <c r="BB26" s="32">
        <v>500</v>
      </c>
      <c r="BC26" s="44">
        <f t="shared" si="13"/>
        <v>3137.6657142857143</v>
      </c>
      <c r="BD26" s="44">
        <f t="shared" si="14"/>
        <v>4250</v>
      </c>
      <c r="BE26" s="44">
        <f t="shared" si="15"/>
        <v>0</v>
      </c>
      <c r="BF26" s="51" t="str">
        <f t="shared" si="16"/>
        <v/>
      </c>
      <c r="BG26" s="53"/>
      <c r="BH26" s="105"/>
      <c r="BI26" s="32" t="s">
        <v>67</v>
      </c>
      <c r="BJ26" s="32" t="s">
        <v>68</v>
      </c>
      <c r="BK26" s="32" t="s">
        <v>157</v>
      </c>
    </row>
    <row r="27" spans="1:63" ht="22" customHeight="1" x14ac:dyDescent="0.35">
      <c r="A27" s="56"/>
      <c r="B27" s="102"/>
      <c r="C27" s="53"/>
      <c r="D27" s="90"/>
      <c r="E27" s="35"/>
      <c r="F27" s="32" t="s">
        <v>62</v>
      </c>
      <c r="G27" s="74" t="s">
        <v>196</v>
      </c>
      <c r="H27" s="35" t="s">
        <v>190</v>
      </c>
      <c r="I27" s="35" t="s">
        <v>103</v>
      </c>
      <c r="J27" s="33" t="s">
        <v>194</v>
      </c>
      <c r="K27" s="33" t="s">
        <v>195</v>
      </c>
      <c r="L27" s="92" t="s">
        <v>197</v>
      </c>
      <c r="M27" s="74" t="s">
        <v>198</v>
      </c>
      <c r="N27" s="35"/>
      <c r="O27" s="93"/>
      <c r="P27" s="66" t="s">
        <v>235</v>
      </c>
      <c r="Q27" s="53"/>
      <c r="R27" s="35" t="s">
        <v>64</v>
      </c>
      <c r="S27" s="73">
        <f>'[1]Sunny 1.14.2026'!Q100</f>
        <v>2.37</v>
      </c>
      <c r="T27" s="31" t="s">
        <v>65</v>
      </c>
      <c r="U27" s="107" t="s">
        <v>191</v>
      </c>
      <c r="V27" s="109">
        <v>34.5</v>
      </c>
      <c r="W27" s="109">
        <v>27.5</v>
      </c>
      <c r="X27" s="109">
        <v>41</v>
      </c>
      <c r="Y27" s="81">
        <v>17.5</v>
      </c>
      <c r="Z27" s="81">
        <v>8.5</v>
      </c>
      <c r="AA27" s="81">
        <v>22.5</v>
      </c>
      <c r="AB27" s="38">
        <v>10</v>
      </c>
      <c r="AC27" s="94">
        <v>2</v>
      </c>
      <c r="AD27" s="40">
        <f t="shared" ref="AD27:AD44" si="19">IF(Y27="","",Y27*Z27*AA27/1000000)</f>
        <v>3.346875E-3</v>
      </c>
      <c r="AE27" s="41">
        <v>63</v>
      </c>
      <c r="AF27" s="42">
        <f t="shared" ref="AF27:AF44" si="20">IF(AC27="","",AE27/AD27*AC27)</f>
        <v>37647.058823529413</v>
      </c>
      <c r="AG27" s="43">
        <v>2250</v>
      </c>
      <c r="AH27" s="44">
        <f t="shared" ref="AH27:AH44" si="21">IF(ISERROR(AG27/AF27),"",AG27/AF27)</f>
        <v>5.9765624999999996E-2</v>
      </c>
      <c r="AI27" s="36" t="s">
        <v>66</v>
      </c>
      <c r="AJ27" s="54">
        <v>1.7999999999999999E-2</v>
      </c>
      <c r="AK27" s="45">
        <f t="shared" ref="AK27:AK44" si="22">AJ27+20%</f>
        <v>0.218</v>
      </c>
      <c r="AL27" s="44">
        <f t="shared" ref="AL27:AL44" si="23">IF(ISERROR(S27*AK27),"",S27*AK27)</f>
        <v>0.51666000000000001</v>
      </c>
      <c r="AM27" s="44">
        <f t="shared" ref="AM27:AM44" si="24">IF(ISERROR(S27+AH27+AL27),"",S27+AH27+AL27)</f>
        <v>2.9464256249999998</v>
      </c>
      <c r="AN27" s="46">
        <v>0</v>
      </c>
      <c r="AO27" s="44">
        <f t="shared" ref="AO27:AO44" si="25">IF(ISERROR(AX27*AN27),"",AX27*AN27)</f>
        <v>0</v>
      </c>
      <c r="AP27" s="58">
        <v>0</v>
      </c>
      <c r="AQ27" s="44">
        <f t="shared" ref="AQ27:AQ44" si="26">IF(ISERROR(AX27*AP27),"",AX27*AP27)</f>
        <v>0</v>
      </c>
      <c r="AR27" s="58">
        <v>0</v>
      </c>
      <c r="AS27" s="58">
        <v>0</v>
      </c>
      <c r="AT27" s="58">
        <v>0</v>
      </c>
      <c r="AU27" s="44">
        <f t="shared" ref="AU27:AU44" si="27">IF(ISERROR(AO27+AQ27+AT27),"",AO27+AQ27+AT27)</f>
        <v>0</v>
      </c>
      <c r="AV27" s="44">
        <f t="shared" ref="AV27:AV44" si="28">IF(ISERROR(AM27+AU27),"",AM27+AU27)</f>
        <v>2.9464256249999998</v>
      </c>
      <c r="AW27" s="48">
        <f t="shared" ref="AW27:AW44" si="29">IF(ISERROR((AX27-AV27)/AX27),"",(AX27-AV27)/AX27)</f>
        <v>0.34523875000000004</v>
      </c>
      <c r="AX27" s="67">
        <v>4.5</v>
      </c>
      <c r="AY27" s="49"/>
      <c r="AZ27" s="48" t="str">
        <f t="shared" ref="AZ27:AZ44" si="30">IF(ISERROR((AY27-AX27)/AY27),"",(AY27-AX27)/AY27)</f>
        <v/>
      </c>
      <c r="BA27" s="49"/>
      <c r="BB27" s="35">
        <v>1000</v>
      </c>
      <c r="BC27" s="44">
        <f t="shared" ref="BC27:BC44" si="31">IF(ISERROR(AV27*BB27),"",AV27*BB27)</f>
        <v>2946.4256249999999</v>
      </c>
      <c r="BD27" s="44">
        <f t="shared" ref="BD27:BD44" si="32">IF(ISERROR(AX27*BB27),"",AX27*BB27)</f>
        <v>4500</v>
      </c>
      <c r="BE27" s="44">
        <f t="shared" ref="BE27:BE44" si="33">IF(ISERROR(AY27*BB27),"",AY27*BB27)</f>
        <v>0</v>
      </c>
      <c r="BF27" s="51">
        <v>19.45</v>
      </c>
      <c r="BG27" s="53"/>
      <c r="BH27" s="105" t="s">
        <v>199</v>
      </c>
      <c r="BI27" s="32" t="s">
        <v>67</v>
      </c>
      <c r="BJ27" s="35" t="s">
        <v>68</v>
      </c>
      <c r="BK27" s="35" t="s">
        <v>192</v>
      </c>
    </row>
    <row r="28" spans="1:63" ht="22" customHeight="1" x14ac:dyDescent="0.35">
      <c r="A28" s="56"/>
      <c r="B28" s="102"/>
      <c r="C28" s="53"/>
      <c r="D28" s="90"/>
      <c r="E28" s="32"/>
      <c r="F28" s="32" t="s">
        <v>62</v>
      </c>
      <c r="G28" s="74" t="s">
        <v>196</v>
      </c>
      <c r="H28" s="32" t="s">
        <v>105</v>
      </c>
      <c r="I28" s="32" t="s">
        <v>105</v>
      </c>
      <c r="J28" s="33" t="s">
        <v>194</v>
      </c>
      <c r="K28" s="33" t="s">
        <v>195</v>
      </c>
      <c r="L28" s="60" t="s">
        <v>200</v>
      </c>
      <c r="M28" s="74" t="s">
        <v>198</v>
      </c>
      <c r="N28" s="32"/>
      <c r="O28" s="76"/>
      <c r="P28" s="66" t="s">
        <v>201</v>
      </c>
      <c r="Q28" s="53"/>
      <c r="R28" s="35" t="s">
        <v>64</v>
      </c>
      <c r="S28" s="73">
        <f>'[1]Sunny 1.14.2026'!Q101</f>
        <v>1.37</v>
      </c>
      <c r="T28" s="31" t="s">
        <v>65</v>
      </c>
      <c r="U28" s="107"/>
      <c r="V28" s="109"/>
      <c r="W28" s="109"/>
      <c r="X28" s="109"/>
      <c r="Y28" s="77">
        <v>12</v>
      </c>
      <c r="Z28" s="77">
        <v>7</v>
      </c>
      <c r="AA28" s="77">
        <v>13</v>
      </c>
      <c r="AB28" s="38">
        <v>10</v>
      </c>
      <c r="AC28" s="78">
        <v>1</v>
      </c>
      <c r="AD28" s="40">
        <f t="shared" si="19"/>
        <v>1.0920000000000001E-3</v>
      </c>
      <c r="AE28" s="41">
        <v>63</v>
      </c>
      <c r="AF28" s="42">
        <f t="shared" si="20"/>
        <v>57692.307692307688</v>
      </c>
      <c r="AG28" s="43">
        <v>2250</v>
      </c>
      <c r="AH28" s="44">
        <f t="shared" si="21"/>
        <v>3.9E-2</v>
      </c>
      <c r="AI28" s="79" t="s">
        <v>107</v>
      </c>
      <c r="AJ28" s="80">
        <v>3.4000000000000002E-2</v>
      </c>
      <c r="AK28" s="45">
        <f t="shared" si="22"/>
        <v>0.23400000000000001</v>
      </c>
      <c r="AL28" s="44">
        <f t="shared" si="23"/>
        <v>0.32058000000000003</v>
      </c>
      <c r="AM28" s="44">
        <f t="shared" si="24"/>
        <v>1.7295800000000001</v>
      </c>
      <c r="AN28" s="46">
        <v>0</v>
      </c>
      <c r="AO28" s="44">
        <f t="shared" si="25"/>
        <v>0</v>
      </c>
      <c r="AP28" s="58">
        <v>0</v>
      </c>
      <c r="AQ28" s="44">
        <f t="shared" si="26"/>
        <v>0</v>
      </c>
      <c r="AR28" s="58">
        <v>0</v>
      </c>
      <c r="AS28" s="58">
        <v>0</v>
      </c>
      <c r="AT28" s="58">
        <v>0</v>
      </c>
      <c r="AU28" s="44">
        <f t="shared" si="27"/>
        <v>0</v>
      </c>
      <c r="AV28" s="44">
        <f t="shared" si="28"/>
        <v>1.7295800000000001</v>
      </c>
      <c r="AW28" s="48">
        <f t="shared" si="29"/>
        <v>0.34732830188679237</v>
      </c>
      <c r="AX28" s="67">
        <v>2.65</v>
      </c>
      <c r="AY28" s="49"/>
      <c r="AZ28" s="48" t="str">
        <f t="shared" si="30"/>
        <v/>
      </c>
      <c r="BA28" s="49"/>
      <c r="BB28" s="32">
        <v>500</v>
      </c>
      <c r="BC28" s="44">
        <f t="shared" si="31"/>
        <v>864.79000000000008</v>
      </c>
      <c r="BD28" s="44">
        <f t="shared" si="32"/>
        <v>1325</v>
      </c>
      <c r="BE28" s="44">
        <f t="shared" si="33"/>
        <v>0</v>
      </c>
      <c r="BF28" s="51" t="str">
        <f t="shared" ref="BF27:BF44" si="34">IF(V28="","",V28*W28*X28/1000000/AC28*BB28)</f>
        <v/>
      </c>
      <c r="BG28" s="53"/>
      <c r="BH28" s="105"/>
      <c r="BI28" s="32" t="s">
        <v>67</v>
      </c>
      <c r="BJ28" s="35" t="s">
        <v>68</v>
      </c>
      <c r="BK28" s="35" t="s">
        <v>192</v>
      </c>
    </row>
    <row r="29" spans="1:63" ht="22" customHeight="1" x14ac:dyDescent="0.35">
      <c r="A29" s="56"/>
      <c r="B29" s="102"/>
      <c r="C29" s="53"/>
      <c r="D29" s="90"/>
      <c r="E29" s="32"/>
      <c r="F29" s="32" t="s">
        <v>62</v>
      </c>
      <c r="G29" s="74" t="s">
        <v>196</v>
      </c>
      <c r="H29" s="32" t="s">
        <v>108</v>
      </c>
      <c r="I29" s="32" t="s">
        <v>108</v>
      </c>
      <c r="J29" s="33" t="s">
        <v>194</v>
      </c>
      <c r="K29" s="33" t="s">
        <v>195</v>
      </c>
      <c r="L29" s="60" t="s">
        <v>202</v>
      </c>
      <c r="M29" s="74" t="s">
        <v>198</v>
      </c>
      <c r="N29" s="32"/>
      <c r="O29" s="76"/>
      <c r="P29" s="66" t="s">
        <v>203</v>
      </c>
      <c r="Q29" s="53"/>
      <c r="R29" s="35" t="s">
        <v>64</v>
      </c>
      <c r="S29" s="73">
        <f>'[1]Sunny 1.14.2026'!Q102</f>
        <v>1.27</v>
      </c>
      <c r="T29" s="31" t="s">
        <v>65</v>
      </c>
      <c r="U29" s="107"/>
      <c r="V29" s="109"/>
      <c r="W29" s="109"/>
      <c r="X29" s="109"/>
      <c r="Y29" s="77">
        <v>8.5</v>
      </c>
      <c r="Z29" s="77">
        <v>8.5</v>
      </c>
      <c r="AA29" s="77">
        <v>13</v>
      </c>
      <c r="AB29" s="38">
        <v>10</v>
      </c>
      <c r="AC29" s="78">
        <v>1</v>
      </c>
      <c r="AD29" s="40">
        <f t="shared" si="19"/>
        <v>9.3924999999999998E-4</v>
      </c>
      <c r="AE29" s="41">
        <v>63</v>
      </c>
      <c r="AF29" s="42">
        <f t="shared" si="20"/>
        <v>67074.793718392335</v>
      </c>
      <c r="AG29" s="43">
        <v>2250</v>
      </c>
      <c r="AH29" s="44">
        <f t="shared" si="21"/>
        <v>3.3544642857142856E-2</v>
      </c>
      <c r="AI29" s="79" t="s">
        <v>107</v>
      </c>
      <c r="AJ29" s="80">
        <v>3.4000000000000002E-2</v>
      </c>
      <c r="AK29" s="45">
        <f t="shared" si="22"/>
        <v>0.23400000000000001</v>
      </c>
      <c r="AL29" s="44">
        <f t="shared" si="23"/>
        <v>0.29718</v>
      </c>
      <c r="AM29" s="44">
        <f t="shared" si="24"/>
        <v>1.6007246428571429</v>
      </c>
      <c r="AN29" s="46">
        <v>0</v>
      </c>
      <c r="AO29" s="44">
        <f t="shared" si="25"/>
        <v>0</v>
      </c>
      <c r="AP29" s="58">
        <v>0</v>
      </c>
      <c r="AQ29" s="44">
        <f t="shared" si="26"/>
        <v>0</v>
      </c>
      <c r="AR29" s="58">
        <v>0</v>
      </c>
      <c r="AS29" s="58">
        <v>0</v>
      </c>
      <c r="AT29" s="58">
        <v>0</v>
      </c>
      <c r="AU29" s="44">
        <f t="shared" si="27"/>
        <v>0</v>
      </c>
      <c r="AV29" s="44">
        <f t="shared" si="28"/>
        <v>1.6007246428571429</v>
      </c>
      <c r="AW29" s="48">
        <f t="shared" si="29"/>
        <v>0.39595296495956872</v>
      </c>
      <c r="AX29" s="67">
        <v>2.65</v>
      </c>
      <c r="AY29" s="49"/>
      <c r="AZ29" s="48" t="str">
        <f t="shared" si="30"/>
        <v/>
      </c>
      <c r="BA29" s="49"/>
      <c r="BB29" s="32">
        <v>500</v>
      </c>
      <c r="BC29" s="44">
        <f t="shared" si="31"/>
        <v>800.36232142857148</v>
      </c>
      <c r="BD29" s="44">
        <f t="shared" si="32"/>
        <v>1325</v>
      </c>
      <c r="BE29" s="44">
        <f t="shared" si="33"/>
        <v>0</v>
      </c>
      <c r="BF29" s="51" t="str">
        <f t="shared" si="34"/>
        <v/>
      </c>
      <c r="BG29" s="53"/>
      <c r="BH29" s="105"/>
      <c r="BI29" s="32" t="s">
        <v>67</v>
      </c>
      <c r="BJ29" s="35" t="s">
        <v>68</v>
      </c>
      <c r="BK29" s="35" t="s">
        <v>192</v>
      </c>
    </row>
    <row r="30" spans="1:63" ht="22" customHeight="1" x14ac:dyDescent="0.35">
      <c r="A30" s="56"/>
      <c r="B30" s="102"/>
      <c r="C30" s="53"/>
      <c r="D30" s="90"/>
      <c r="E30" s="32"/>
      <c r="F30" s="32" t="s">
        <v>62</v>
      </c>
      <c r="G30" s="74" t="s">
        <v>196</v>
      </c>
      <c r="H30" s="32" t="s">
        <v>109</v>
      </c>
      <c r="I30" s="32" t="s">
        <v>109</v>
      </c>
      <c r="J30" s="33" t="s">
        <v>194</v>
      </c>
      <c r="K30" s="33" t="s">
        <v>195</v>
      </c>
      <c r="L30" s="60" t="s">
        <v>204</v>
      </c>
      <c r="M30" s="74" t="s">
        <v>198</v>
      </c>
      <c r="N30" s="32"/>
      <c r="O30" s="76"/>
      <c r="P30" s="66" t="s">
        <v>205</v>
      </c>
      <c r="Q30" s="53"/>
      <c r="R30" s="35" t="s">
        <v>64</v>
      </c>
      <c r="S30" s="73">
        <f>'[1]Sunny 1.14.2026'!Q103</f>
        <v>1.27</v>
      </c>
      <c r="T30" s="31" t="s">
        <v>65</v>
      </c>
      <c r="U30" s="107"/>
      <c r="V30" s="109"/>
      <c r="W30" s="109"/>
      <c r="X30" s="109"/>
      <c r="Y30" s="77">
        <v>11</v>
      </c>
      <c r="Z30" s="77">
        <v>3.5</v>
      </c>
      <c r="AA30" s="77">
        <v>15.5</v>
      </c>
      <c r="AB30" s="38">
        <v>10</v>
      </c>
      <c r="AC30" s="78">
        <v>1</v>
      </c>
      <c r="AD30" s="40">
        <f t="shared" si="19"/>
        <v>5.9674999999999995E-4</v>
      </c>
      <c r="AE30" s="41">
        <v>63</v>
      </c>
      <c r="AF30" s="42">
        <f t="shared" si="20"/>
        <v>105571.84750733139</v>
      </c>
      <c r="AG30" s="43">
        <v>2250</v>
      </c>
      <c r="AH30" s="44">
        <f t="shared" si="21"/>
        <v>2.1312499999999998E-2</v>
      </c>
      <c r="AI30" s="79" t="s">
        <v>107</v>
      </c>
      <c r="AJ30" s="80">
        <v>3.4000000000000002E-2</v>
      </c>
      <c r="AK30" s="45">
        <f t="shared" si="22"/>
        <v>0.23400000000000001</v>
      </c>
      <c r="AL30" s="44">
        <f t="shared" si="23"/>
        <v>0.29718</v>
      </c>
      <c r="AM30" s="44">
        <f t="shared" si="24"/>
        <v>1.5884925000000001</v>
      </c>
      <c r="AN30" s="46">
        <v>0</v>
      </c>
      <c r="AO30" s="44">
        <f t="shared" si="25"/>
        <v>0</v>
      </c>
      <c r="AP30" s="58">
        <v>0</v>
      </c>
      <c r="AQ30" s="44">
        <f t="shared" si="26"/>
        <v>0</v>
      </c>
      <c r="AR30" s="58">
        <v>0</v>
      </c>
      <c r="AS30" s="58">
        <v>0</v>
      </c>
      <c r="AT30" s="58">
        <v>0</v>
      </c>
      <c r="AU30" s="44">
        <f t="shared" si="27"/>
        <v>0</v>
      </c>
      <c r="AV30" s="44">
        <f t="shared" si="28"/>
        <v>1.5884925000000001</v>
      </c>
      <c r="AW30" s="48">
        <f t="shared" si="29"/>
        <v>0.40056886792452823</v>
      </c>
      <c r="AX30" s="67">
        <v>2.65</v>
      </c>
      <c r="AY30" s="49"/>
      <c r="AZ30" s="48" t="str">
        <f t="shared" si="30"/>
        <v/>
      </c>
      <c r="BA30" s="49"/>
      <c r="BB30" s="32">
        <v>500</v>
      </c>
      <c r="BC30" s="44">
        <f t="shared" si="31"/>
        <v>794.24625000000003</v>
      </c>
      <c r="BD30" s="44">
        <f t="shared" si="32"/>
        <v>1325</v>
      </c>
      <c r="BE30" s="44">
        <f t="shared" si="33"/>
        <v>0</v>
      </c>
      <c r="BF30" s="51" t="str">
        <f t="shared" si="34"/>
        <v/>
      </c>
      <c r="BG30" s="53"/>
      <c r="BH30" s="105"/>
      <c r="BI30" s="32" t="s">
        <v>67</v>
      </c>
      <c r="BJ30" s="35" t="s">
        <v>68</v>
      </c>
      <c r="BK30" s="35" t="s">
        <v>192</v>
      </c>
    </row>
    <row r="31" spans="1:63" ht="22" customHeight="1" x14ac:dyDescent="0.35">
      <c r="A31" s="56"/>
      <c r="B31" s="102"/>
      <c r="C31" s="53"/>
      <c r="D31" s="90"/>
      <c r="E31" s="32"/>
      <c r="F31" s="32" t="s">
        <v>62</v>
      </c>
      <c r="G31" s="74" t="s">
        <v>196</v>
      </c>
      <c r="H31" s="32" t="s">
        <v>112</v>
      </c>
      <c r="I31" s="32" t="s">
        <v>112</v>
      </c>
      <c r="J31" s="33" t="s">
        <v>194</v>
      </c>
      <c r="K31" s="33" t="s">
        <v>195</v>
      </c>
      <c r="L31" s="60" t="s">
        <v>206</v>
      </c>
      <c r="M31" s="74" t="s">
        <v>198</v>
      </c>
      <c r="N31" s="32"/>
      <c r="O31" s="76"/>
      <c r="P31" s="66" t="s">
        <v>207</v>
      </c>
      <c r="Q31" s="53"/>
      <c r="R31" s="35" t="s">
        <v>64</v>
      </c>
      <c r="S31" s="73">
        <f>'[1]Sunny 1.14.2026'!Q104</f>
        <v>2.3199999999999998</v>
      </c>
      <c r="T31" s="31" t="s">
        <v>65</v>
      </c>
      <c r="U31" s="107"/>
      <c r="V31" s="109"/>
      <c r="W31" s="109"/>
      <c r="X31" s="109"/>
      <c r="Y31" s="77">
        <v>15</v>
      </c>
      <c r="Z31" s="77">
        <v>3.5</v>
      </c>
      <c r="AA31" s="77">
        <v>26</v>
      </c>
      <c r="AB31" s="38">
        <v>10</v>
      </c>
      <c r="AC31" s="78">
        <v>1</v>
      </c>
      <c r="AD31" s="40">
        <f t="shared" si="19"/>
        <v>1.3649999999999999E-3</v>
      </c>
      <c r="AE31" s="41">
        <v>63</v>
      </c>
      <c r="AF31" s="42">
        <f t="shared" si="20"/>
        <v>46153.846153846156</v>
      </c>
      <c r="AG31" s="43">
        <v>2250</v>
      </c>
      <c r="AH31" s="44">
        <f t="shared" si="21"/>
        <v>4.8749999999999995E-2</v>
      </c>
      <c r="AI31" s="79" t="s">
        <v>107</v>
      </c>
      <c r="AJ31" s="80">
        <v>3.4000000000000002E-2</v>
      </c>
      <c r="AK31" s="45">
        <f t="shared" si="22"/>
        <v>0.23400000000000001</v>
      </c>
      <c r="AL31" s="44">
        <f t="shared" si="23"/>
        <v>0.54288000000000003</v>
      </c>
      <c r="AM31" s="44">
        <f t="shared" si="24"/>
        <v>2.9116299999999997</v>
      </c>
      <c r="AN31" s="46">
        <v>0</v>
      </c>
      <c r="AO31" s="44">
        <f t="shared" si="25"/>
        <v>0</v>
      </c>
      <c r="AP31" s="58">
        <v>0</v>
      </c>
      <c r="AQ31" s="44">
        <f t="shared" si="26"/>
        <v>0</v>
      </c>
      <c r="AR31" s="58">
        <v>0</v>
      </c>
      <c r="AS31" s="58">
        <v>0</v>
      </c>
      <c r="AT31" s="58">
        <v>0</v>
      </c>
      <c r="AU31" s="44">
        <f t="shared" si="27"/>
        <v>0</v>
      </c>
      <c r="AV31" s="44">
        <f t="shared" si="28"/>
        <v>2.9116299999999997</v>
      </c>
      <c r="AW31" s="48">
        <f t="shared" si="29"/>
        <v>0.31491058823529416</v>
      </c>
      <c r="AX31" s="67">
        <v>4.25</v>
      </c>
      <c r="AY31" s="49"/>
      <c r="AZ31" s="48" t="str">
        <f t="shared" si="30"/>
        <v/>
      </c>
      <c r="BA31" s="49"/>
      <c r="BB31" s="32">
        <v>500</v>
      </c>
      <c r="BC31" s="44">
        <f t="shared" si="31"/>
        <v>1455.8149999999998</v>
      </c>
      <c r="BD31" s="44">
        <f t="shared" si="32"/>
        <v>2125</v>
      </c>
      <c r="BE31" s="44">
        <f t="shared" si="33"/>
        <v>0</v>
      </c>
      <c r="BF31" s="51" t="str">
        <f t="shared" si="34"/>
        <v/>
      </c>
      <c r="BG31" s="53"/>
      <c r="BH31" s="105"/>
      <c r="BI31" s="32" t="s">
        <v>67</v>
      </c>
      <c r="BJ31" s="35" t="s">
        <v>68</v>
      </c>
      <c r="BK31" s="35" t="s">
        <v>192</v>
      </c>
    </row>
    <row r="32" spans="1:63" ht="22" customHeight="1" x14ac:dyDescent="0.35">
      <c r="A32" s="56"/>
      <c r="B32" s="102"/>
      <c r="C32" s="53"/>
      <c r="D32" s="90"/>
      <c r="E32" s="32"/>
      <c r="F32" s="32" t="s">
        <v>62</v>
      </c>
      <c r="G32" s="74" t="s">
        <v>196</v>
      </c>
      <c r="H32" s="75" t="s">
        <v>111</v>
      </c>
      <c r="I32" s="75" t="s">
        <v>111</v>
      </c>
      <c r="J32" s="33" t="s">
        <v>194</v>
      </c>
      <c r="K32" s="33" t="s">
        <v>195</v>
      </c>
      <c r="L32" s="60" t="s">
        <v>208</v>
      </c>
      <c r="M32" s="74" t="s">
        <v>198</v>
      </c>
      <c r="N32" s="32"/>
      <c r="O32" s="76"/>
      <c r="P32" s="66" t="s">
        <v>209</v>
      </c>
      <c r="Q32" s="53"/>
      <c r="R32" s="35" t="s">
        <v>64</v>
      </c>
      <c r="S32" s="73">
        <f>'[1]Sunny 1.14.2026'!Q105</f>
        <v>2.4700000000000002</v>
      </c>
      <c r="T32" s="31" t="s">
        <v>65</v>
      </c>
      <c r="U32" s="107"/>
      <c r="V32" s="109"/>
      <c r="W32" s="109"/>
      <c r="X32" s="109"/>
      <c r="Y32" s="77">
        <v>11</v>
      </c>
      <c r="Z32" s="77">
        <v>11</v>
      </c>
      <c r="AA32" s="77">
        <v>13.5</v>
      </c>
      <c r="AB32" s="38">
        <v>10</v>
      </c>
      <c r="AC32" s="78">
        <v>1</v>
      </c>
      <c r="AD32" s="40">
        <f t="shared" si="19"/>
        <v>1.6335E-3</v>
      </c>
      <c r="AE32" s="41">
        <v>63</v>
      </c>
      <c r="AF32" s="42">
        <f t="shared" si="20"/>
        <v>38567.493112947661</v>
      </c>
      <c r="AG32" s="43">
        <v>2250</v>
      </c>
      <c r="AH32" s="44">
        <f t="shared" si="21"/>
        <v>5.8339285714285712E-2</v>
      </c>
      <c r="AI32" s="79" t="s">
        <v>107</v>
      </c>
      <c r="AJ32" s="80">
        <v>3.4000000000000002E-2</v>
      </c>
      <c r="AK32" s="45">
        <f t="shared" si="22"/>
        <v>0.23400000000000001</v>
      </c>
      <c r="AL32" s="44">
        <f t="shared" si="23"/>
        <v>0.57798000000000005</v>
      </c>
      <c r="AM32" s="44">
        <f t="shared" si="24"/>
        <v>3.1063192857142861</v>
      </c>
      <c r="AN32" s="46">
        <v>0</v>
      </c>
      <c r="AO32" s="44">
        <f t="shared" si="25"/>
        <v>0</v>
      </c>
      <c r="AP32" s="58">
        <v>0</v>
      </c>
      <c r="AQ32" s="44">
        <f t="shared" si="26"/>
        <v>0</v>
      </c>
      <c r="AR32" s="58">
        <v>0</v>
      </c>
      <c r="AS32" s="58">
        <v>0</v>
      </c>
      <c r="AT32" s="58">
        <v>0</v>
      </c>
      <c r="AU32" s="44">
        <f t="shared" si="27"/>
        <v>0</v>
      </c>
      <c r="AV32" s="44">
        <f t="shared" si="28"/>
        <v>3.1063192857142861</v>
      </c>
      <c r="AW32" s="48">
        <f t="shared" si="29"/>
        <v>0.30970682539682531</v>
      </c>
      <c r="AX32" s="67">
        <v>4.5</v>
      </c>
      <c r="AY32" s="49"/>
      <c r="AZ32" s="48" t="str">
        <f t="shared" si="30"/>
        <v/>
      </c>
      <c r="BA32" s="49"/>
      <c r="BB32" s="32">
        <v>500</v>
      </c>
      <c r="BC32" s="44">
        <f t="shared" si="31"/>
        <v>1553.1596428571431</v>
      </c>
      <c r="BD32" s="44">
        <f t="shared" si="32"/>
        <v>2250</v>
      </c>
      <c r="BE32" s="44">
        <f t="shared" si="33"/>
        <v>0</v>
      </c>
      <c r="BF32" s="51" t="str">
        <f t="shared" si="34"/>
        <v/>
      </c>
      <c r="BG32" s="53"/>
      <c r="BH32" s="105"/>
      <c r="BI32" s="32" t="s">
        <v>67</v>
      </c>
      <c r="BJ32" s="35" t="s">
        <v>68</v>
      </c>
      <c r="BK32" s="35" t="s">
        <v>192</v>
      </c>
    </row>
    <row r="33" spans="1:63" ht="22" customHeight="1" x14ac:dyDescent="0.35">
      <c r="A33" s="56"/>
      <c r="B33" s="102"/>
      <c r="C33" s="53"/>
      <c r="D33" s="90"/>
      <c r="E33" s="32"/>
      <c r="F33" s="32" t="s">
        <v>62</v>
      </c>
      <c r="G33" s="74" t="s">
        <v>196</v>
      </c>
      <c r="H33" s="95" t="s">
        <v>116</v>
      </c>
      <c r="I33" s="95" t="s">
        <v>193</v>
      </c>
      <c r="J33" s="33" t="s">
        <v>194</v>
      </c>
      <c r="K33" s="33" t="s">
        <v>195</v>
      </c>
      <c r="L33" s="60" t="s">
        <v>210</v>
      </c>
      <c r="M33" s="74" t="s">
        <v>198</v>
      </c>
      <c r="N33" s="32"/>
      <c r="O33" s="76"/>
      <c r="P33" s="66" t="s">
        <v>211</v>
      </c>
      <c r="Q33" s="53"/>
      <c r="R33" s="35" t="s">
        <v>64</v>
      </c>
      <c r="S33" s="73">
        <f>'[1]Sunny 1.14.2026'!Q106</f>
        <v>3.97</v>
      </c>
      <c r="T33" s="31" t="s">
        <v>65</v>
      </c>
      <c r="U33" s="107"/>
      <c r="V33" s="109"/>
      <c r="W33" s="109"/>
      <c r="X33" s="109"/>
      <c r="Y33" s="77">
        <v>11</v>
      </c>
      <c r="Z33" s="77">
        <v>11</v>
      </c>
      <c r="AA33" s="77">
        <v>40</v>
      </c>
      <c r="AB33" s="38">
        <v>10</v>
      </c>
      <c r="AC33" s="78">
        <v>1</v>
      </c>
      <c r="AD33" s="40">
        <f t="shared" si="19"/>
        <v>4.8399999999999997E-3</v>
      </c>
      <c r="AE33" s="41">
        <v>63</v>
      </c>
      <c r="AF33" s="42">
        <f t="shared" si="20"/>
        <v>13016.528925619836</v>
      </c>
      <c r="AG33" s="43">
        <v>2250</v>
      </c>
      <c r="AH33" s="44">
        <f t="shared" si="21"/>
        <v>0.17285714285714285</v>
      </c>
      <c r="AI33" s="79" t="s">
        <v>107</v>
      </c>
      <c r="AJ33" s="80">
        <v>3.4000000000000002E-2</v>
      </c>
      <c r="AK33" s="45">
        <f t="shared" si="22"/>
        <v>0.23400000000000001</v>
      </c>
      <c r="AL33" s="44">
        <f t="shared" si="23"/>
        <v>0.92898000000000014</v>
      </c>
      <c r="AM33" s="44">
        <f t="shared" si="24"/>
        <v>5.0718371428571434</v>
      </c>
      <c r="AN33" s="46">
        <v>0</v>
      </c>
      <c r="AO33" s="44">
        <f t="shared" si="25"/>
        <v>0</v>
      </c>
      <c r="AP33" s="58">
        <v>0</v>
      </c>
      <c r="AQ33" s="44">
        <f t="shared" si="26"/>
        <v>0</v>
      </c>
      <c r="AR33" s="58">
        <v>0</v>
      </c>
      <c r="AS33" s="58">
        <v>0</v>
      </c>
      <c r="AT33" s="58">
        <v>0</v>
      </c>
      <c r="AU33" s="44">
        <f t="shared" si="27"/>
        <v>0</v>
      </c>
      <c r="AV33" s="44">
        <f t="shared" si="28"/>
        <v>5.0718371428571434</v>
      </c>
      <c r="AW33" s="48">
        <f t="shared" si="29"/>
        <v>0.30043625615763542</v>
      </c>
      <c r="AX33" s="67">
        <v>7.25</v>
      </c>
      <c r="AY33" s="49"/>
      <c r="AZ33" s="48" t="str">
        <f t="shared" si="30"/>
        <v/>
      </c>
      <c r="BA33" s="49"/>
      <c r="BB33" s="32">
        <v>500</v>
      </c>
      <c r="BC33" s="44">
        <f t="shared" si="31"/>
        <v>2535.9185714285718</v>
      </c>
      <c r="BD33" s="44">
        <f t="shared" si="32"/>
        <v>3625</v>
      </c>
      <c r="BE33" s="44">
        <f t="shared" si="33"/>
        <v>0</v>
      </c>
      <c r="BF33" s="51" t="str">
        <f t="shared" si="34"/>
        <v/>
      </c>
      <c r="BG33" s="53"/>
      <c r="BH33" s="105"/>
      <c r="BI33" s="32" t="s">
        <v>67</v>
      </c>
      <c r="BJ33" s="35" t="s">
        <v>68</v>
      </c>
      <c r="BK33" s="35" t="s">
        <v>192</v>
      </c>
    </row>
    <row r="34" spans="1:63" ht="22" customHeight="1" x14ac:dyDescent="0.35">
      <c r="A34" s="56"/>
      <c r="B34" s="102"/>
      <c r="C34" s="53"/>
      <c r="D34" s="90"/>
      <c r="E34" s="32"/>
      <c r="F34" s="32" t="s">
        <v>62</v>
      </c>
      <c r="G34" s="74" t="s">
        <v>196</v>
      </c>
      <c r="H34" s="32" t="s">
        <v>114</v>
      </c>
      <c r="I34" s="32" t="s">
        <v>114</v>
      </c>
      <c r="J34" s="33" t="s">
        <v>194</v>
      </c>
      <c r="K34" s="33" t="s">
        <v>195</v>
      </c>
      <c r="L34" s="60" t="s">
        <v>212</v>
      </c>
      <c r="M34" s="74" t="s">
        <v>198</v>
      </c>
      <c r="N34" s="32"/>
      <c r="O34" s="76"/>
      <c r="P34" s="66" t="s">
        <v>213</v>
      </c>
      <c r="Q34" s="53"/>
      <c r="R34" s="35" t="s">
        <v>64</v>
      </c>
      <c r="S34" s="73">
        <f>'[1]Sunny 1.14.2026'!Q107</f>
        <v>6.35</v>
      </c>
      <c r="T34" s="31" t="s">
        <v>65</v>
      </c>
      <c r="U34" s="107"/>
      <c r="V34" s="109"/>
      <c r="W34" s="109"/>
      <c r="X34" s="109"/>
      <c r="Y34" s="77">
        <v>21</v>
      </c>
      <c r="Z34" s="77">
        <v>21</v>
      </c>
      <c r="AA34" s="77">
        <v>27.5</v>
      </c>
      <c r="AB34" s="38">
        <v>10</v>
      </c>
      <c r="AC34" s="78">
        <v>1</v>
      </c>
      <c r="AD34" s="40">
        <f t="shared" si="19"/>
        <v>1.2127499999999999E-2</v>
      </c>
      <c r="AE34" s="41">
        <v>63</v>
      </c>
      <c r="AF34" s="42">
        <f t="shared" si="20"/>
        <v>5194.8051948051952</v>
      </c>
      <c r="AG34" s="43">
        <v>2250</v>
      </c>
      <c r="AH34" s="44">
        <f t="shared" si="21"/>
        <v>0.43312499999999998</v>
      </c>
      <c r="AI34" s="79" t="s">
        <v>107</v>
      </c>
      <c r="AJ34" s="80">
        <v>3.4000000000000002E-2</v>
      </c>
      <c r="AK34" s="45">
        <f t="shared" si="22"/>
        <v>0.23400000000000001</v>
      </c>
      <c r="AL34" s="44">
        <f t="shared" si="23"/>
        <v>1.4859</v>
      </c>
      <c r="AM34" s="44">
        <f t="shared" si="24"/>
        <v>8.2690249999999992</v>
      </c>
      <c r="AN34" s="46">
        <v>0</v>
      </c>
      <c r="AO34" s="44">
        <f t="shared" si="25"/>
        <v>0</v>
      </c>
      <c r="AP34" s="58">
        <v>0</v>
      </c>
      <c r="AQ34" s="44">
        <f t="shared" si="26"/>
        <v>0</v>
      </c>
      <c r="AR34" s="58">
        <v>0</v>
      </c>
      <c r="AS34" s="58">
        <v>0</v>
      </c>
      <c r="AT34" s="58">
        <v>0</v>
      </c>
      <c r="AU34" s="44">
        <f t="shared" si="27"/>
        <v>0</v>
      </c>
      <c r="AV34" s="44">
        <f t="shared" si="28"/>
        <v>8.2690249999999992</v>
      </c>
      <c r="AW34" s="48">
        <f t="shared" si="29"/>
        <v>0.31942181069958858</v>
      </c>
      <c r="AX34" s="67">
        <v>12.15</v>
      </c>
      <c r="AY34" s="49"/>
      <c r="AZ34" s="48" t="str">
        <f t="shared" si="30"/>
        <v/>
      </c>
      <c r="BA34" s="49"/>
      <c r="BB34" s="32">
        <v>500</v>
      </c>
      <c r="BC34" s="44">
        <f t="shared" si="31"/>
        <v>4134.5124999999998</v>
      </c>
      <c r="BD34" s="44">
        <f t="shared" si="32"/>
        <v>6075</v>
      </c>
      <c r="BE34" s="44">
        <f t="shared" si="33"/>
        <v>0</v>
      </c>
      <c r="BF34" s="51" t="str">
        <f t="shared" si="34"/>
        <v/>
      </c>
      <c r="BG34" s="53"/>
      <c r="BH34" s="105"/>
      <c r="BI34" s="32" t="s">
        <v>67</v>
      </c>
      <c r="BJ34" s="35" t="s">
        <v>68</v>
      </c>
      <c r="BK34" s="35" t="s">
        <v>192</v>
      </c>
    </row>
    <row r="35" spans="1:63" ht="22" customHeight="1" x14ac:dyDescent="0.35">
      <c r="A35" s="56"/>
      <c r="B35" s="102"/>
      <c r="C35" s="53"/>
      <c r="D35" s="90"/>
      <c r="E35" s="32"/>
      <c r="F35" s="32" t="s">
        <v>62</v>
      </c>
      <c r="G35" s="74" t="s">
        <v>214</v>
      </c>
      <c r="H35" s="32" t="s">
        <v>188</v>
      </c>
      <c r="I35" s="32" t="s">
        <v>119</v>
      </c>
      <c r="J35" s="59" t="s">
        <v>215</v>
      </c>
      <c r="K35" s="59" t="s">
        <v>215</v>
      </c>
      <c r="L35" s="60" t="s">
        <v>216</v>
      </c>
      <c r="M35" s="74" t="s">
        <v>155</v>
      </c>
      <c r="N35" s="32"/>
      <c r="O35" s="76"/>
      <c r="P35" s="66" t="s">
        <v>236</v>
      </c>
      <c r="Q35" s="53"/>
      <c r="R35" s="32" t="s">
        <v>64</v>
      </c>
      <c r="S35" s="73">
        <f>'[1]Sunny 1.14.2026'!Q109</f>
        <v>2.38</v>
      </c>
      <c r="T35" s="31" t="s">
        <v>65</v>
      </c>
      <c r="U35" s="107" t="s">
        <v>156</v>
      </c>
      <c r="V35" s="108">
        <v>47</v>
      </c>
      <c r="W35" s="108">
        <v>27.5</v>
      </c>
      <c r="X35" s="108">
        <v>44</v>
      </c>
      <c r="Y35" s="77">
        <v>17</v>
      </c>
      <c r="Z35" s="77">
        <v>8.5</v>
      </c>
      <c r="AA35" s="77">
        <v>20.5</v>
      </c>
      <c r="AB35" s="38">
        <v>10</v>
      </c>
      <c r="AC35" s="78">
        <v>2</v>
      </c>
      <c r="AD35" s="40">
        <f t="shared" si="19"/>
        <v>2.96225E-3</v>
      </c>
      <c r="AE35" s="41">
        <v>63</v>
      </c>
      <c r="AF35" s="42">
        <f t="shared" si="20"/>
        <v>42535.235040931722</v>
      </c>
      <c r="AG35" s="43">
        <v>2250</v>
      </c>
      <c r="AH35" s="44">
        <f t="shared" si="21"/>
        <v>5.2897321428571432E-2</v>
      </c>
      <c r="AI35" s="36" t="s">
        <v>66</v>
      </c>
      <c r="AJ35" s="54">
        <v>1.7999999999999999E-2</v>
      </c>
      <c r="AK35" s="45">
        <f t="shared" si="22"/>
        <v>0.218</v>
      </c>
      <c r="AL35" s="44">
        <f t="shared" si="23"/>
        <v>0.51883999999999997</v>
      </c>
      <c r="AM35" s="44">
        <f t="shared" si="24"/>
        <v>2.9517373214285714</v>
      </c>
      <c r="AN35" s="46">
        <v>0</v>
      </c>
      <c r="AO35" s="44">
        <f t="shared" si="25"/>
        <v>0</v>
      </c>
      <c r="AP35" s="58">
        <v>0</v>
      </c>
      <c r="AQ35" s="44">
        <f t="shared" si="26"/>
        <v>0</v>
      </c>
      <c r="AR35" s="58">
        <v>0</v>
      </c>
      <c r="AS35" s="58">
        <v>0</v>
      </c>
      <c r="AT35" s="58">
        <v>0</v>
      </c>
      <c r="AU35" s="44">
        <f t="shared" si="27"/>
        <v>0</v>
      </c>
      <c r="AV35" s="44">
        <f t="shared" si="28"/>
        <v>2.9517373214285714</v>
      </c>
      <c r="AW35" s="48">
        <f t="shared" si="29"/>
        <v>0.34405837301587305</v>
      </c>
      <c r="AX35" s="67">
        <v>4.5</v>
      </c>
      <c r="AY35" s="53"/>
      <c r="AZ35" s="48" t="str">
        <f t="shared" si="30"/>
        <v/>
      </c>
      <c r="BA35" s="49"/>
      <c r="BB35" s="32">
        <v>1000</v>
      </c>
      <c r="BC35" s="44">
        <f t="shared" si="31"/>
        <v>2951.7373214285712</v>
      </c>
      <c r="BD35" s="44">
        <f t="shared" si="32"/>
        <v>4500</v>
      </c>
      <c r="BE35" s="44">
        <f t="shared" si="33"/>
        <v>0</v>
      </c>
      <c r="BF35" s="51">
        <v>28.44</v>
      </c>
      <c r="BG35" s="53"/>
      <c r="BH35" s="105"/>
      <c r="BI35" s="32" t="s">
        <v>67</v>
      </c>
      <c r="BJ35" s="32" t="s">
        <v>68</v>
      </c>
      <c r="BK35" s="32" t="s">
        <v>157</v>
      </c>
    </row>
    <row r="36" spans="1:63" ht="22" customHeight="1" x14ac:dyDescent="0.35">
      <c r="A36" s="56"/>
      <c r="B36" s="102"/>
      <c r="C36" s="53"/>
      <c r="D36" s="90"/>
      <c r="E36" s="32"/>
      <c r="F36" s="32" t="s">
        <v>62</v>
      </c>
      <c r="G36" s="74" t="s">
        <v>214</v>
      </c>
      <c r="H36" s="32" t="s">
        <v>105</v>
      </c>
      <c r="I36" s="32" t="s">
        <v>126</v>
      </c>
      <c r="J36" s="59" t="s">
        <v>215</v>
      </c>
      <c r="K36" s="59" t="s">
        <v>215</v>
      </c>
      <c r="L36" s="60" t="s">
        <v>106</v>
      </c>
      <c r="M36" s="74" t="s">
        <v>155</v>
      </c>
      <c r="N36" s="32"/>
      <c r="O36" s="76"/>
      <c r="P36" s="66" t="s">
        <v>217</v>
      </c>
      <c r="Q36" s="53"/>
      <c r="R36" s="32" t="s">
        <v>64</v>
      </c>
      <c r="S36" s="73">
        <f>'[1]Sunny 1.14.2026'!Q110</f>
        <v>1.48</v>
      </c>
      <c r="T36" s="31" t="s">
        <v>65</v>
      </c>
      <c r="U36" s="107"/>
      <c r="V36" s="108"/>
      <c r="W36" s="108"/>
      <c r="X36" s="108"/>
      <c r="Y36" s="77">
        <v>12</v>
      </c>
      <c r="Z36" s="77">
        <v>7</v>
      </c>
      <c r="AA36" s="77">
        <v>12.5</v>
      </c>
      <c r="AB36" s="38">
        <v>10</v>
      </c>
      <c r="AC36" s="78">
        <v>1</v>
      </c>
      <c r="AD36" s="40">
        <f t="shared" si="19"/>
        <v>1.0499999999999999E-3</v>
      </c>
      <c r="AE36" s="41">
        <v>63</v>
      </c>
      <c r="AF36" s="42">
        <f t="shared" si="20"/>
        <v>60000.000000000007</v>
      </c>
      <c r="AG36" s="43">
        <v>2250</v>
      </c>
      <c r="AH36" s="44">
        <f t="shared" si="21"/>
        <v>3.7499999999999999E-2</v>
      </c>
      <c r="AI36" s="79" t="s">
        <v>107</v>
      </c>
      <c r="AJ36" s="80">
        <v>3.4000000000000002E-2</v>
      </c>
      <c r="AK36" s="45">
        <f t="shared" si="22"/>
        <v>0.23400000000000001</v>
      </c>
      <c r="AL36" s="44">
        <f t="shared" si="23"/>
        <v>0.34632000000000002</v>
      </c>
      <c r="AM36" s="44">
        <f t="shared" si="24"/>
        <v>1.86382</v>
      </c>
      <c r="AN36" s="46">
        <v>0</v>
      </c>
      <c r="AO36" s="44">
        <f t="shared" si="25"/>
        <v>0</v>
      </c>
      <c r="AP36" s="58">
        <v>0</v>
      </c>
      <c r="AQ36" s="44">
        <f t="shared" si="26"/>
        <v>0</v>
      </c>
      <c r="AR36" s="58">
        <v>0</v>
      </c>
      <c r="AS36" s="58">
        <v>0</v>
      </c>
      <c r="AT36" s="58">
        <v>0</v>
      </c>
      <c r="AU36" s="44">
        <f t="shared" si="27"/>
        <v>0</v>
      </c>
      <c r="AV36" s="44">
        <f t="shared" si="28"/>
        <v>1.86382</v>
      </c>
      <c r="AW36" s="48">
        <f t="shared" si="29"/>
        <v>0.32224727272727272</v>
      </c>
      <c r="AX36" s="67">
        <v>2.75</v>
      </c>
      <c r="AY36" s="53"/>
      <c r="AZ36" s="48" t="str">
        <f t="shared" si="30"/>
        <v/>
      </c>
      <c r="BA36" s="49"/>
      <c r="BB36" s="32">
        <v>500</v>
      </c>
      <c r="BC36" s="44">
        <f t="shared" si="31"/>
        <v>931.91</v>
      </c>
      <c r="BD36" s="44">
        <f t="shared" si="32"/>
        <v>1375</v>
      </c>
      <c r="BE36" s="44">
        <f t="shared" si="33"/>
        <v>0</v>
      </c>
      <c r="BF36" s="51" t="str">
        <f t="shared" si="34"/>
        <v/>
      </c>
      <c r="BG36" s="53"/>
      <c r="BH36" s="105"/>
      <c r="BI36" s="32" t="s">
        <v>67</v>
      </c>
      <c r="BJ36" s="32" t="s">
        <v>68</v>
      </c>
      <c r="BK36" s="32" t="s">
        <v>157</v>
      </c>
    </row>
    <row r="37" spans="1:63" ht="22" customHeight="1" x14ac:dyDescent="0.35">
      <c r="A37" s="56"/>
      <c r="B37" s="102"/>
      <c r="C37" s="53"/>
      <c r="D37" s="90"/>
      <c r="E37" s="32"/>
      <c r="F37" s="32" t="s">
        <v>62</v>
      </c>
      <c r="G37" s="74" t="s">
        <v>214</v>
      </c>
      <c r="H37" s="32" t="s">
        <v>108</v>
      </c>
      <c r="I37" s="32" t="s">
        <v>74</v>
      </c>
      <c r="J37" s="59" t="s">
        <v>215</v>
      </c>
      <c r="K37" s="59" t="s">
        <v>215</v>
      </c>
      <c r="L37" s="60" t="s">
        <v>218</v>
      </c>
      <c r="M37" s="74" t="s">
        <v>155</v>
      </c>
      <c r="N37" s="32"/>
      <c r="O37" s="76"/>
      <c r="P37" s="66" t="s">
        <v>219</v>
      </c>
      <c r="Q37" s="53"/>
      <c r="R37" s="32" t="s">
        <v>64</v>
      </c>
      <c r="S37" s="73">
        <f>'[1]Sunny 1.14.2026'!Q111</f>
        <v>1.35</v>
      </c>
      <c r="T37" s="31" t="s">
        <v>65</v>
      </c>
      <c r="U37" s="107"/>
      <c r="V37" s="108"/>
      <c r="W37" s="108"/>
      <c r="X37" s="108"/>
      <c r="Y37" s="77">
        <v>8.5</v>
      </c>
      <c r="Z37" s="77">
        <v>8.5</v>
      </c>
      <c r="AA37" s="77">
        <v>12.5</v>
      </c>
      <c r="AB37" s="38">
        <v>10</v>
      </c>
      <c r="AC37" s="78">
        <v>1</v>
      </c>
      <c r="AD37" s="40">
        <f t="shared" si="19"/>
        <v>9.0312499999999996E-4</v>
      </c>
      <c r="AE37" s="41">
        <v>63</v>
      </c>
      <c r="AF37" s="42">
        <f t="shared" si="20"/>
        <v>69757.785467128037</v>
      </c>
      <c r="AG37" s="43">
        <v>2250</v>
      </c>
      <c r="AH37" s="44">
        <f t="shared" si="21"/>
        <v>3.2254464285714282E-2</v>
      </c>
      <c r="AI37" s="79" t="s">
        <v>107</v>
      </c>
      <c r="AJ37" s="80">
        <v>3.4000000000000002E-2</v>
      </c>
      <c r="AK37" s="45">
        <f t="shared" si="22"/>
        <v>0.23400000000000001</v>
      </c>
      <c r="AL37" s="44">
        <f t="shared" si="23"/>
        <v>0.31590000000000001</v>
      </c>
      <c r="AM37" s="44">
        <f t="shared" si="24"/>
        <v>1.6981544642857145</v>
      </c>
      <c r="AN37" s="46">
        <v>0</v>
      </c>
      <c r="AO37" s="44">
        <f t="shared" si="25"/>
        <v>0</v>
      </c>
      <c r="AP37" s="58">
        <v>0</v>
      </c>
      <c r="AQ37" s="44">
        <f t="shared" si="26"/>
        <v>0</v>
      </c>
      <c r="AR37" s="58">
        <v>0</v>
      </c>
      <c r="AS37" s="58">
        <v>0</v>
      </c>
      <c r="AT37" s="58">
        <v>0</v>
      </c>
      <c r="AU37" s="44">
        <f t="shared" si="27"/>
        <v>0</v>
      </c>
      <c r="AV37" s="44">
        <f t="shared" si="28"/>
        <v>1.6981544642857145</v>
      </c>
      <c r="AW37" s="48">
        <f t="shared" si="29"/>
        <v>0.38248928571428564</v>
      </c>
      <c r="AX37" s="67">
        <v>2.75</v>
      </c>
      <c r="AY37" s="53"/>
      <c r="AZ37" s="48" t="str">
        <f t="shared" si="30"/>
        <v/>
      </c>
      <c r="BA37" s="49"/>
      <c r="BB37" s="32">
        <v>500</v>
      </c>
      <c r="BC37" s="44">
        <f t="shared" si="31"/>
        <v>849.07723214285727</v>
      </c>
      <c r="BD37" s="44">
        <f t="shared" si="32"/>
        <v>1375</v>
      </c>
      <c r="BE37" s="44">
        <f t="shared" si="33"/>
        <v>0</v>
      </c>
      <c r="BF37" s="51" t="str">
        <f t="shared" si="34"/>
        <v/>
      </c>
      <c r="BG37" s="53"/>
      <c r="BH37" s="105"/>
      <c r="BI37" s="32" t="s">
        <v>67</v>
      </c>
      <c r="BJ37" s="32" t="s">
        <v>68</v>
      </c>
      <c r="BK37" s="32" t="s">
        <v>157</v>
      </c>
    </row>
    <row r="38" spans="1:63" ht="22" customHeight="1" x14ac:dyDescent="0.35">
      <c r="A38" s="56"/>
      <c r="B38" s="102"/>
      <c r="C38" s="53"/>
      <c r="D38" s="90"/>
      <c r="E38" s="32"/>
      <c r="F38" s="32" t="s">
        <v>62</v>
      </c>
      <c r="G38" s="74" t="s">
        <v>214</v>
      </c>
      <c r="H38" s="32" t="s">
        <v>109</v>
      </c>
      <c r="I38" s="32" t="s">
        <v>135</v>
      </c>
      <c r="J38" s="59" t="s">
        <v>215</v>
      </c>
      <c r="K38" s="59" t="s">
        <v>215</v>
      </c>
      <c r="L38" s="60" t="s">
        <v>110</v>
      </c>
      <c r="M38" s="74" t="s">
        <v>155</v>
      </c>
      <c r="N38" s="32"/>
      <c r="O38" s="76"/>
      <c r="P38" s="66" t="s">
        <v>220</v>
      </c>
      <c r="Q38" s="53"/>
      <c r="R38" s="32" t="s">
        <v>64</v>
      </c>
      <c r="S38" s="73">
        <f>'[1]Sunny 1.14.2026'!Q112</f>
        <v>1.35</v>
      </c>
      <c r="T38" s="31" t="s">
        <v>65</v>
      </c>
      <c r="U38" s="107"/>
      <c r="V38" s="108"/>
      <c r="W38" s="108"/>
      <c r="X38" s="108"/>
      <c r="Y38" s="77">
        <v>15</v>
      </c>
      <c r="Z38" s="77">
        <v>12</v>
      </c>
      <c r="AA38" s="77">
        <v>11.5</v>
      </c>
      <c r="AB38" s="38">
        <v>10</v>
      </c>
      <c r="AC38" s="78">
        <v>1</v>
      </c>
      <c r="AD38" s="40">
        <f t="shared" si="19"/>
        <v>2.0699999999999998E-3</v>
      </c>
      <c r="AE38" s="41">
        <v>63</v>
      </c>
      <c r="AF38" s="42">
        <f t="shared" si="20"/>
        <v>30434.782608695656</v>
      </c>
      <c r="AG38" s="43">
        <v>2250</v>
      </c>
      <c r="AH38" s="44">
        <f t="shared" si="21"/>
        <v>7.3928571428571427E-2</v>
      </c>
      <c r="AI38" s="79" t="s">
        <v>107</v>
      </c>
      <c r="AJ38" s="80">
        <v>3.4000000000000002E-2</v>
      </c>
      <c r="AK38" s="45">
        <f t="shared" si="22"/>
        <v>0.23400000000000001</v>
      </c>
      <c r="AL38" s="44">
        <f t="shared" si="23"/>
        <v>0.31590000000000001</v>
      </c>
      <c r="AM38" s="44">
        <f t="shared" si="24"/>
        <v>1.7398285714285715</v>
      </c>
      <c r="AN38" s="46">
        <v>0</v>
      </c>
      <c r="AO38" s="44">
        <f t="shared" si="25"/>
        <v>0</v>
      </c>
      <c r="AP38" s="58">
        <v>0</v>
      </c>
      <c r="AQ38" s="44">
        <f t="shared" si="26"/>
        <v>0</v>
      </c>
      <c r="AR38" s="58">
        <v>0</v>
      </c>
      <c r="AS38" s="58">
        <v>0</v>
      </c>
      <c r="AT38" s="58">
        <v>0</v>
      </c>
      <c r="AU38" s="44">
        <f t="shared" si="27"/>
        <v>0</v>
      </c>
      <c r="AV38" s="44">
        <f t="shared" si="28"/>
        <v>1.7398285714285715</v>
      </c>
      <c r="AW38" s="48">
        <f t="shared" si="29"/>
        <v>0.3673350649350649</v>
      </c>
      <c r="AX38" s="67">
        <v>2.75</v>
      </c>
      <c r="AY38" s="53"/>
      <c r="AZ38" s="48" t="str">
        <f t="shared" si="30"/>
        <v/>
      </c>
      <c r="BA38" s="49"/>
      <c r="BB38" s="32">
        <v>500</v>
      </c>
      <c r="BC38" s="44">
        <f t="shared" si="31"/>
        <v>869.91428571428571</v>
      </c>
      <c r="BD38" s="44">
        <f t="shared" si="32"/>
        <v>1375</v>
      </c>
      <c r="BE38" s="44">
        <f t="shared" si="33"/>
        <v>0</v>
      </c>
      <c r="BF38" s="51" t="str">
        <f t="shared" si="34"/>
        <v/>
      </c>
      <c r="BG38" s="53"/>
      <c r="BH38" s="105"/>
      <c r="BI38" s="32" t="s">
        <v>67</v>
      </c>
      <c r="BJ38" s="32" t="s">
        <v>68</v>
      </c>
      <c r="BK38" s="32" t="s">
        <v>157</v>
      </c>
    </row>
    <row r="39" spans="1:63" ht="22" customHeight="1" x14ac:dyDescent="0.35">
      <c r="A39" s="56"/>
      <c r="B39" s="102"/>
      <c r="C39" s="53"/>
      <c r="D39" s="90"/>
      <c r="E39" s="32"/>
      <c r="F39" s="32" t="s">
        <v>62</v>
      </c>
      <c r="G39" s="74" t="s">
        <v>214</v>
      </c>
      <c r="H39" s="32" t="s">
        <v>112</v>
      </c>
      <c r="I39" s="32" t="s">
        <v>79</v>
      </c>
      <c r="J39" s="59" t="s">
        <v>215</v>
      </c>
      <c r="K39" s="59" t="s">
        <v>215</v>
      </c>
      <c r="L39" s="60" t="s">
        <v>221</v>
      </c>
      <c r="M39" s="74" t="s">
        <v>155</v>
      </c>
      <c r="N39" s="32"/>
      <c r="O39" s="76"/>
      <c r="P39" s="66" t="s">
        <v>222</v>
      </c>
      <c r="Q39" s="53"/>
      <c r="R39" s="32" t="s">
        <v>64</v>
      </c>
      <c r="S39" s="73">
        <f>'[1]Sunny 1.14.2026'!Q113</f>
        <v>2.4500000000000002</v>
      </c>
      <c r="T39" s="31" t="s">
        <v>65</v>
      </c>
      <c r="U39" s="107"/>
      <c r="V39" s="108"/>
      <c r="W39" s="108"/>
      <c r="X39" s="108"/>
      <c r="Y39" s="77">
        <v>27</v>
      </c>
      <c r="Z39" s="77">
        <v>14</v>
      </c>
      <c r="AA39" s="77">
        <v>4</v>
      </c>
      <c r="AB39" s="38">
        <v>10</v>
      </c>
      <c r="AC39" s="78">
        <v>1</v>
      </c>
      <c r="AD39" s="40">
        <f t="shared" si="19"/>
        <v>1.5120000000000001E-3</v>
      </c>
      <c r="AE39" s="41">
        <v>63</v>
      </c>
      <c r="AF39" s="42">
        <f t="shared" si="20"/>
        <v>41666.666666666664</v>
      </c>
      <c r="AG39" s="43">
        <v>2250</v>
      </c>
      <c r="AH39" s="44">
        <f t="shared" si="21"/>
        <v>5.4000000000000006E-2</v>
      </c>
      <c r="AI39" s="79" t="s">
        <v>107</v>
      </c>
      <c r="AJ39" s="80">
        <v>3.4000000000000002E-2</v>
      </c>
      <c r="AK39" s="45">
        <f t="shared" si="22"/>
        <v>0.23400000000000001</v>
      </c>
      <c r="AL39" s="44">
        <f t="shared" si="23"/>
        <v>0.57330000000000003</v>
      </c>
      <c r="AM39" s="44">
        <f t="shared" si="24"/>
        <v>3.0773000000000001</v>
      </c>
      <c r="AN39" s="46">
        <v>0</v>
      </c>
      <c r="AO39" s="44">
        <f t="shared" si="25"/>
        <v>0</v>
      </c>
      <c r="AP39" s="58">
        <v>0</v>
      </c>
      <c r="AQ39" s="44">
        <f t="shared" si="26"/>
        <v>0</v>
      </c>
      <c r="AR39" s="58">
        <v>0</v>
      </c>
      <c r="AS39" s="58">
        <v>0</v>
      </c>
      <c r="AT39" s="58">
        <v>0</v>
      </c>
      <c r="AU39" s="44">
        <f t="shared" si="27"/>
        <v>0</v>
      </c>
      <c r="AV39" s="44">
        <f t="shared" si="28"/>
        <v>3.0773000000000001</v>
      </c>
      <c r="AW39" s="48">
        <f t="shared" si="29"/>
        <v>0.31615555555555552</v>
      </c>
      <c r="AX39" s="67">
        <v>4.5</v>
      </c>
      <c r="AY39" s="53"/>
      <c r="AZ39" s="48" t="str">
        <f t="shared" si="30"/>
        <v/>
      </c>
      <c r="BA39" s="49"/>
      <c r="BB39" s="32">
        <v>500</v>
      </c>
      <c r="BC39" s="44">
        <f t="shared" si="31"/>
        <v>1538.65</v>
      </c>
      <c r="BD39" s="44">
        <f t="shared" si="32"/>
        <v>2250</v>
      </c>
      <c r="BE39" s="44">
        <f t="shared" si="33"/>
        <v>0</v>
      </c>
      <c r="BF39" s="51" t="str">
        <f t="shared" si="34"/>
        <v/>
      </c>
      <c r="BG39" s="53"/>
      <c r="BH39" s="105"/>
      <c r="BI39" s="32" t="s">
        <v>67</v>
      </c>
      <c r="BJ39" s="32" t="s">
        <v>68</v>
      </c>
      <c r="BK39" s="32" t="s">
        <v>157</v>
      </c>
    </row>
    <row r="40" spans="1:63" ht="22" customHeight="1" x14ac:dyDescent="0.35">
      <c r="A40" s="56"/>
      <c r="B40" s="102"/>
      <c r="C40" s="53"/>
      <c r="D40" s="90"/>
      <c r="E40" s="32"/>
      <c r="F40" s="32" t="s">
        <v>62</v>
      </c>
      <c r="G40" s="74" t="s">
        <v>214</v>
      </c>
      <c r="H40" s="91" t="s">
        <v>223</v>
      </c>
      <c r="I40" s="91" t="s">
        <v>175</v>
      </c>
      <c r="J40" s="59" t="s">
        <v>215</v>
      </c>
      <c r="K40" s="59" t="s">
        <v>215</v>
      </c>
      <c r="L40" s="60" t="s">
        <v>176</v>
      </c>
      <c r="M40" s="74" t="s">
        <v>155</v>
      </c>
      <c r="N40" s="32"/>
      <c r="O40" s="76"/>
      <c r="P40" s="66" t="s">
        <v>224</v>
      </c>
      <c r="Q40" s="53"/>
      <c r="R40" s="32" t="s">
        <v>64</v>
      </c>
      <c r="S40" s="73">
        <f>'[1]Sunny 1.14.2026'!Q114</f>
        <v>3.71</v>
      </c>
      <c r="T40" s="31" t="s">
        <v>65</v>
      </c>
      <c r="U40" s="107"/>
      <c r="V40" s="108"/>
      <c r="W40" s="108"/>
      <c r="X40" s="108"/>
      <c r="Y40" s="77">
        <v>20.5</v>
      </c>
      <c r="Z40" s="77">
        <v>20.5</v>
      </c>
      <c r="AA40" s="77">
        <v>27.5</v>
      </c>
      <c r="AB40" s="38">
        <v>10</v>
      </c>
      <c r="AC40" s="78">
        <v>1</v>
      </c>
      <c r="AD40" s="40">
        <f t="shared" si="19"/>
        <v>1.1556874999999999E-2</v>
      </c>
      <c r="AE40" s="41">
        <v>63</v>
      </c>
      <c r="AF40" s="42">
        <f t="shared" si="20"/>
        <v>5451.3006327402527</v>
      </c>
      <c r="AG40" s="43">
        <v>2250</v>
      </c>
      <c r="AH40" s="44">
        <f t="shared" si="21"/>
        <v>0.41274553571428568</v>
      </c>
      <c r="AI40" s="79" t="s">
        <v>107</v>
      </c>
      <c r="AJ40" s="80">
        <v>3.4000000000000002E-2</v>
      </c>
      <c r="AK40" s="45">
        <f t="shared" si="22"/>
        <v>0.23400000000000001</v>
      </c>
      <c r="AL40" s="44">
        <f t="shared" si="23"/>
        <v>0.86814000000000002</v>
      </c>
      <c r="AM40" s="44">
        <f t="shared" si="24"/>
        <v>4.9908855357142858</v>
      </c>
      <c r="AN40" s="46">
        <v>0</v>
      </c>
      <c r="AO40" s="44">
        <f t="shared" si="25"/>
        <v>0</v>
      </c>
      <c r="AP40" s="58">
        <v>0</v>
      </c>
      <c r="AQ40" s="44">
        <f t="shared" si="26"/>
        <v>0</v>
      </c>
      <c r="AR40" s="58">
        <v>0</v>
      </c>
      <c r="AS40" s="58">
        <v>0</v>
      </c>
      <c r="AT40" s="58">
        <v>0</v>
      </c>
      <c r="AU40" s="44">
        <f t="shared" si="27"/>
        <v>0</v>
      </c>
      <c r="AV40" s="44">
        <f t="shared" si="28"/>
        <v>4.9908855357142858</v>
      </c>
      <c r="AW40" s="48">
        <f t="shared" si="29"/>
        <v>0.31160199507389164</v>
      </c>
      <c r="AX40" s="67">
        <v>7.25</v>
      </c>
      <c r="AY40" s="53"/>
      <c r="AZ40" s="48" t="str">
        <f t="shared" si="30"/>
        <v/>
      </c>
      <c r="BA40" s="49"/>
      <c r="BB40" s="32">
        <v>500</v>
      </c>
      <c r="BC40" s="44">
        <f t="shared" si="31"/>
        <v>2495.4427678571428</v>
      </c>
      <c r="BD40" s="44">
        <f t="shared" si="32"/>
        <v>3625</v>
      </c>
      <c r="BE40" s="44">
        <f t="shared" si="33"/>
        <v>0</v>
      </c>
      <c r="BF40" s="51" t="str">
        <f t="shared" si="34"/>
        <v/>
      </c>
      <c r="BG40" s="53"/>
      <c r="BH40" s="105"/>
      <c r="BI40" s="32" t="s">
        <v>67</v>
      </c>
      <c r="BJ40" s="32" t="s">
        <v>68</v>
      </c>
      <c r="BK40" s="32" t="s">
        <v>157</v>
      </c>
    </row>
    <row r="41" spans="1:63" ht="22" customHeight="1" x14ac:dyDescent="0.35">
      <c r="A41" s="56"/>
      <c r="B41" s="102"/>
      <c r="C41" s="53"/>
      <c r="D41" s="90"/>
      <c r="E41" s="32"/>
      <c r="F41" s="32" t="s">
        <v>62</v>
      </c>
      <c r="G41" s="74" t="s">
        <v>214</v>
      </c>
      <c r="H41" s="32" t="s">
        <v>225</v>
      </c>
      <c r="I41" s="32" t="s">
        <v>226</v>
      </c>
      <c r="J41" s="59" t="s">
        <v>215</v>
      </c>
      <c r="K41" s="59" t="s">
        <v>215</v>
      </c>
      <c r="L41" s="60" t="s">
        <v>227</v>
      </c>
      <c r="M41" s="74" t="s">
        <v>155</v>
      </c>
      <c r="N41" s="32"/>
      <c r="O41" s="76"/>
      <c r="P41" s="66" t="s">
        <v>228</v>
      </c>
      <c r="Q41" s="53"/>
      <c r="R41" s="32" t="s">
        <v>64</v>
      </c>
      <c r="S41" s="73">
        <f>'[1]Sunny 1.14.2026'!Q115</f>
        <v>3.6</v>
      </c>
      <c r="T41" s="31" t="s">
        <v>65</v>
      </c>
      <c r="U41" s="107"/>
      <c r="V41" s="108"/>
      <c r="W41" s="108"/>
      <c r="X41" s="108"/>
      <c r="Y41" s="77">
        <v>12</v>
      </c>
      <c r="Z41" s="77">
        <v>12</v>
      </c>
      <c r="AA41" s="77">
        <v>43</v>
      </c>
      <c r="AB41" s="38">
        <v>10</v>
      </c>
      <c r="AC41" s="78">
        <v>1</v>
      </c>
      <c r="AD41" s="40">
        <f t="shared" si="19"/>
        <v>6.1919999999999996E-3</v>
      </c>
      <c r="AE41" s="41">
        <v>63</v>
      </c>
      <c r="AF41" s="42">
        <f t="shared" si="20"/>
        <v>10174.418604651164</v>
      </c>
      <c r="AG41" s="43">
        <v>2250</v>
      </c>
      <c r="AH41" s="44">
        <f t="shared" si="21"/>
        <v>0.22114285714285711</v>
      </c>
      <c r="AI41" s="79" t="s">
        <v>107</v>
      </c>
      <c r="AJ41" s="80">
        <v>3.4000000000000002E-2</v>
      </c>
      <c r="AK41" s="45">
        <f t="shared" si="22"/>
        <v>0.23400000000000001</v>
      </c>
      <c r="AL41" s="44">
        <f t="shared" si="23"/>
        <v>0.84240000000000004</v>
      </c>
      <c r="AM41" s="44">
        <f t="shared" si="24"/>
        <v>4.6635428571428577</v>
      </c>
      <c r="AN41" s="46">
        <v>0</v>
      </c>
      <c r="AO41" s="44">
        <f t="shared" si="25"/>
        <v>0</v>
      </c>
      <c r="AP41" s="58">
        <v>0</v>
      </c>
      <c r="AQ41" s="44">
        <f t="shared" si="26"/>
        <v>0</v>
      </c>
      <c r="AR41" s="58">
        <v>0</v>
      </c>
      <c r="AS41" s="58">
        <v>0</v>
      </c>
      <c r="AT41" s="58">
        <v>0</v>
      </c>
      <c r="AU41" s="44">
        <f t="shared" si="27"/>
        <v>0</v>
      </c>
      <c r="AV41" s="44">
        <f t="shared" si="28"/>
        <v>4.6635428571428577</v>
      </c>
      <c r="AW41" s="48">
        <f t="shared" si="29"/>
        <v>0.33377959183673461</v>
      </c>
      <c r="AX41" s="67">
        <v>7</v>
      </c>
      <c r="AY41" s="53"/>
      <c r="AZ41" s="48" t="str">
        <f t="shared" si="30"/>
        <v/>
      </c>
      <c r="BA41" s="49"/>
      <c r="BB41" s="32">
        <v>500</v>
      </c>
      <c r="BC41" s="44">
        <f t="shared" si="31"/>
        <v>2331.7714285714287</v>
      </c>
      <c r="BD41" s="44">
        <f t="shared" si="32"/>
        <v>3500</v>
      </c>
      <c r="BE41" s="44">
        <f t="shared" si="33"/>
        <v>0</v>
      </c>
      <c r="BF41" s="51" t="str">
        <f t="shared" si="34"/>
        <v/>
      </c>
      <c r="BG41" s="53"/>
      <c r="BH41" s="105"/>
      <c r="BI41" s="32" t="s">
        <v>67</v>
      </c>
      <c r="BJ41" s="32" t="s">
        <v>68</v>
      </c>
      <c r="BK41" s="32" t="s">
        <v>157</v>
      </c>
    </row>
    <row r="42" spans="1:63" ht="22" customHeight="1" x14ac:dyDescent="0.35">
      <c r="A42" s="56"/>
      <c r="B42" s="102"/>
      <c r="C42" s="53"/>
      <c r="D42" s="90"/>
      <c r="E42" s="32"/>
      <c r="F42" s="32" t="s">
        <v>62</v>
      </c>
      <c r="G42" s="74" t="s">
        <v>214</v>
      </c>
      <c r="H42" s="32" t="s">
        <v>113</v>
      </c>
      <c r="I42" s="32" t="s">
        <v>145</v>
      </c>
      <c r="J42" s="59" t="s">
        <v>215</v>
      </c>
      <c r="K42" s="59" t="s">
        <v>215</v>
      </c>
      <c r="L42" s="60" t="s">
        <v>229</v>
      </c>
      <c r="M42" s="74" t="s">
        <v>155</v>
      </c>
      <c r="N42" s="32"/>
      <c r="O42" s="76"/>
      <c r="P42" s="66" t="s">
        <v>230</v>
      </c>
      <c r="Q42" s="53"/>
      <c r="R42" s="32" t="s">
        <v>64</v>
      </c>
      <c r="S42" s="73">
        <f>'[1]Sunny 1.14.2026'!Q116</f>
        <v>3.94</v>
      </c>
      <c r="T42" s="31" t="s">
        <v>65</v>
      </c>
      <c r="U42" s="107"/>
      <c r="V42" s="108"/>
      <c r="W42" s="108"/>
      <c r="X42" s="108"/>
      <c r="Y42" s="77">
        <v>21</v>
      </c>
      <c r="Z42" s="77">
        <v>21</v>
      </c>
      <c r="AA42" s="77">
        <v>22</v>
      </c>
      <c r="AB42" s="38">
        <v>10</v>
      </c>
      <c r="AC42" s="78">
        <v>1</v>
      </c>
      <c r="AD42" s="40">
        <f t="shared" si="19"/>
        <v>9.7020000000000006E-3</v>
      </c>
      <c r="AE42" s="41">
        <v>63</v>
      </c>
      <c r="AF42" s="42">
        <f t="shared" si="20"/>
        <v>6493.5064935064929</v>
      </c>
      <c r="AG42" s="43">
        <v>2250</v>
      </c>
      <c r="AH42" s="44">
        <f t="shared" si="21"/>
        <v>0.34650000000000003</v>
      </c>
      <c r="AI42" s="79" t="s">
        <v>107</v>
      </c>
      <c r="AJ42" s="80">
        <v>3.4000000000000002E-2</v>
      </c>
      <c r="AK42" s="45">
        <f t="shared" si="22"/>
        <v>0.23400000000000001</v>
      </c>
      <c r="AL42" s="44">
        <f t="shared" si="23"/>
        <v>0.92196</v>
      </c>
      <c r="AM42" s="44">
        <f t="shared" si="24"/>
        <v>5.2084600000000005</v>
      </c>
      <c r="AN42" s="46">
        <v>0</v>
      </c>
      <c r="AO42" s="44">
        <f t="shared" si="25"/>
        <v>0</v>
      </c>
      <c r="AP42" s="58">
        <v>0</v>
      </c>
      <c r="AQ42" s="44">
        <f t="shared" si="26"/>
        <v>0</v>
      </c>
      <c r="AR42" s="58">
        <v>0</v>
      </c>
      <c r="AS42" s="58">
        <v>0</v>
      </c>
      <c r="AT42" s="58">
        <v>0</v>
      </c>
      <c r="AU42" s="44">
        <f t="shared" si="27"/>
        <v>0</v>
      </c>
      <c r="AV42" s="44">
        <f t="shared" si="28"/>
        <v>5.2084600000000005</v>
      </c>
      <c r="AW42" s="48">
        <f t="shared" si="29"/>
        <v>0.30553866666666657</v>
      </c>
      <c r="AX42" s="67">
        <v>7.5</v>
      </c>
      <c r="AY42" s="53"/>
      <c r="AZ42" s="48" t="str">
        <f t="shared" si="30"/>
        <v/>
      </c>
      <c r="BA42" s="49"/>
      <c r="BB42" s="32">
        <v>500</v>
      </c>
      <c r="BC42" s="44">
        <f t="shared" si="31"/>
        <v>2604.2300000000005</v>
      </c>
      <c r="BD42" s="44">
        <f t="shared" si="32"/>
        <v>3750</v>
      </c>
      <c r="BE42" s="44">
        <f t="shared" si="33"/>
        <v>0</v>
      </c>
      <c r="BF42" s="51" t="str">
        <f t="shared" si="34"/>
        <v/>
      </c>
      <c r="BG42" s="53"/>
      <c r="BH42" s="105"/>
      <c r="BI42" s="32" t="s">
        <v>67</v>
      </c>
      <c r="BJ42" s="32" t="s">
        <v>68</v>
      </c>
      <c r="BK42" s="32" t="s">
        <v>157</v>
      </c>
    </row>
    <row r="43" spans="1:63" ht="22" customHeight="1" x14ac:dyDescent="0.35">
      <c r="A43" s="56"/>
      <c r="B43" s="102"/>
      <c r="C43" s="53"/>
      <c r="D43" s="90"/>
      <c r="E43" s="32"/>
      <c r="F43" s="32" t="s">
        <v>62</v>
      </c>
      <c r="G43" s="74" t="s">
        <v>214</v>
      </c>
      <c r="H43" s="32" t="s">
        <v>114</v>
      </c>
      <c r="I43" s="32" t="s">
        <v>149</v>
      </c>
      <c r="J43" s="59" t="s">
        <v>215</v>
      </c>
      <c r="K43" s="59" t="s">
        <v>215</v>
      </c>
      <c r="L43" s="60" t="s">
        <v>189</v>
      </c>
      <c r="M43" s="74" t="s">
        <v>155</v>
      </c>
      <c r="N43" s="32"/>
      <c r="O43" s="76"/>
      <c r="P43" s="66" t="s">
        <v>231</v>
      </c>
      <c r="Q43" s="53"/>
      <c r="R43" s="32" t="s">
        <v>64</v>
      </c>
      <c r="S43" s="73">
        <f>'[1]Sunny 1.14.2026'!Q117</f>
        <v>6.1</v>
      </c>
      <c r="T43" s="31" t="s">
        <v>65</v>
      </c>
      <c r="U43" s="107"/>
      <c r="V43" s="108"/>
      <c r="W43" s="108"/>
      <c r="X43" s="108"/>
      <c r="Y43" s="77">
        <v>25</v>
      </c>
      <c r="Z43" s="77">
        <v>25</v>
      </c>
      <c r="AA43" s="77">
        <v>30</v>
      </c>
      <c r="AB43" s="38">
        <v>10</v>
      </c>
      <c r="AC43" s="78">
        <v>1</v>
      </c>
      <c r="AD43" s="40">
        <f t="shared" si="19"/>
        <v>1.8749999999999999E-2</v>
      </c>
      <c r="AE43" s="41">
        <v>63</v>
      </c>
      <c r="AF43" s="42">
        <f t="shared" si="20"/>
        <v>3360</v>
      </c>
      <c r="AG43" s="43">
        <v>2250</v>
      </c>
      <c r="AH43" s="44">
        <f t="shared" si="21"/>
        <v>0.6696428571428571</v>
      </c>
      <c r="AI43" s="79" t="s">
        <v>107</v>
      </c>
      <c r="AJ43" s="80">
        <v>3.4000000000000002E-2</v>
      </c>
      <c r="AK43" s="45">
        <f t="shared" si="22"/>
        <v>0.23400000000000001</v>
      </c>
      <c r="AL43" s="44">
        <f t="shared" si="23"/>
        <v>1.4274</v>
      </c>
      <c r="AM43" s="44">
        <f t="shared" si="24"/>
        <v>8.197042857142856</v>
      </c>
      <c r="AN43" s="46">
        <v>0</v>
      </c>
      <c r="AO43" s="44">
        <f t="shared" si="25"/>
        <v>0</v>
      </c>
      <c r="AP43" s="58">
        <v>0</v>
      </c>
      <c r="AQ43" s="44">
        <f t="shared" si="26"/>
        <v>0</v>
      </c>
      <c r="AR43" s="58">
        <v>0</v>
      </c>
      <c r="AS43" s="58">
        <v>0</v>
      </c>
      <c r="AT43" s="58">
        <v>0</v>
      </c>
      <c r="AU43" s="44">
        <f t="shared" si="27"/>
        <v>0</v>
      </c>
      <c r="AV43" s="44">
        <f t="shared" si="28"/>
        <v>8.197042857142856</v>
      </c>
      <c r="AW43" s="48">
        <f t="shared" si="29"/>
        <v>0.30237933130699096</v>
      </c>
      <c r="AX43" s="67">
        <v>11.75</v>
      </c>
      <c r="AY43" s="53"/>
      <c r="AZ43" s="48" t="str">
        <f t="shared" si="30"/>
        <v/>
      </c>
      <c r="BA43" s="49"/>
      <c r="BB43" s="32">
        <v>500</v>
      </c>
      <c r="BC43" s="44">
        <f t="shared" si="31"/>
        <v>4098.5214285714283</v>
      </c>
      <c r="BD43" s="44">
        <f t="shared" si="32"/>
        <v>5875</v>
      </c>
      <c r="BE43" s="44">
        <f t="shared" si="33"/>
        <v>0</v>
      </c>
      <c r="BF43" s="51" t="str">
        <f t="shared" si="34"/>
        <v/>
      </c>
      <c r="BG43" s="53"/>
      <c r="BH43" s="105"/>
      <c r="BI43" s="32" t="s">
        <v>67</v>
      </c>
      <c r="BJ43" s="32" t="s">
        <v>68</v>
      </c>
      <c r="BK43" s="32" t="s">
        <v>157</v>
      </c>
    </row>
    <row r="44" spans="1:63" ht="22" customHeight="1" x14ac:dyDescent="0.35">
      <c r="A44" s="56"/>
      <c r="B44" s="102"/>
      <c r="C44" s="53"/>
      <c r="D44" s="90"/>
      <c r="E44" s="35"/>
      <c r="F44" s="32" t="s">
        <v>62</v>
      </c>
      <c r="G44" s="74" t="s">
        <v>214</v>
      </c>
      <c r="H44" s="32" t="s">
        <v>184</v>
      </c>
      <c r="I44" s="35" t="s">
        <v>185</v>
      </c>
      <c r="J44" s="59" t="s">
        <v>215</v>
      </c>
      <c r="K44" s="59" t="s">
        <v>215</v>
      </c>
      <c r="L44" s="35" t="s">
        <v>186</v>
      </c>
      <c r="M44" s="74" t="s">
        <v>155</v>
      </c>
      <c r="N44" s="35"/>
      <c r="O44" s="35"/>
      <c r="P44" s="66" t="s">
        <v>232</v>
      </c>
      <c r="Q44" s="53"/>
      <c r="R44" s="32" t="s">
        <v>64</v>
      </c>
      <c r="S44" s="73">
        <f>'[1]Sunny 1.14.2026'!Q118</f>
        <v>4.78</v>
      </c>
      <c r="T44" s="31" t="s">
        <v>65</v>
      </c>
      <c r="U44" s="107"/>
      <c r="V44" s="108"/>
      <c r="W44" s="108"/>
      <c r="X44" s="108"/>
      <c r="Y44" s="77">
        <v>15</v>
      </c>
      <c r="Z44" s="77">
        <v>15</v>
      </c>
      <c r="AA44" s="77">
        <v>30</v>
      </c>
      <c r="AB44" s="38">
        <v>10</v>
      </c>
      <c r="AC44" s="78">
        <v>1</v>
      </c>
      <c r="AD44" s="40">
        <f t="shared" si="19"/>
        <v>6.7499999999999999E-3</v>
      </c>
      <c r="AE44" s="41">
        <v>63</v>
      </c>
      <c r="AF44" s="42">
        <f t="shared" si="20"/>
        <v>9333.3333333333339</v>
      </c>
      <c r="AG44" s="43">
        <v>2250</v>
      </c>
      <c r="AH44" s="44">
        <f t="shared" si="21"/>
        <v>0.24107142857142855</v>
      </c>
      <c r="AI44" s="79" t="s">
        <v>107</v>
      </c>
      <c r="AJ44" s="80">
        <v>3.4000000000000002E-2</v>
      </c>
      <c r="AK44" s="45">
        <f t="shared" si="22"/>
        <v>0.23400000000000001</v>
      </c>
      <c r="AL44" s="44">
        <f t="shared" si="23"/>
        <v>1.1185200000000002</v>
      </c>
      <c r="AM44" s="44">
        <f t="shared" si="24"/>
        <v>6.1395914285714293</v>
      </c>
      <c r="AN44" s="46">
        <v>0</v>
      </c>
      <c r="AO44" s="44">
        <f t="shared" si="25"/>
        <v>0</v>
      </c>
      <c r="AP44" s="58">
        <v>0</v>
      </c>
      <c r="AQ44" s="44">
        <f t="shared" si="26"/>
        <v>0</v>
      </c>
      <c r="AR44" s="58">
        <v>0</v>
      </c>
      <c r="AS44" s="58">
        <v>0</v>
      </c>
      <c r="AT44" s="58">
        <v>0</v>
      </c>
      <c r="AU44" s="44">
        <f t="shared" si="27"/>
        <v>0</v>
      </c>
      <c r="AV44" s="44">
        <f t="shared" si="28"/>
        <v>6.1395914285714293</v>
      </c>
      <c r="AW44" s="48">
        <f t="shared" si="29"/>
        <v>0.27769512605042007</v>
      </c>
      <c r="AX44" s="67">
        <v>8.5</v>
      </c>
      <c r="AY44" s="53"/>
      <c r="AZ44" s="48" t="str">
        <f t="shared" si="30"/>
        <v/>
      </c>
      <c r="BA44" s="49"/>
      <c r="BB44" s="32">
        <v>500</v>
      </c>
      <c r="BC44" s="44">
        <f t="shared" si="31"/>
        <v>3069.7957142857144</v>
      </c>
      <c r="BD44" s="44">
        <f t="shared" si="32"/>
        <v>4250</v>
      </c>
      <c r="BE44" s="44">
        <f t="shared" si="33"/>
        <v>0</v>
      </c>
      <c r="BF44" s="51" t="str">
        <f t="shared" si="34"/>
        <v/>
      </c>
      <c r="BG44" s="53"/>
      <c r="BH44" s="105"/>
      <c r="BI44" s="32" t="s">
        <v>67</v>
      </c>
      <c r="BJ44" s="32" t="s">
        <v>68</v>
      </c>
      <c r="BK44" s="32" t="s">
        <v>157</v>
      </c>
    </row>
  </sheetData>
  <sheetProtection insertRows="0" deleteRows="0" sort="0"/>
  <protectedRanges>
    <protectedRange sqref="A45:J174 L45:N174 P45:AX174 AL2:AW44 AY17:AY21 AZ17:AZ44 AY2:AZ16 S2:T44 Q2:Q44 AX22:AX44 AD2:AF44 AH2:AH44 BF2:BF44 A2:C44" name="Range1"/>
    <protectedRange sqref="AG2:AG44" name="Range1_3"/>
    <protectedRange sqref="L9:L16" name="Range1_2_4"/>
    <protectedRange sqref="M9:M16" name="Range1_11_2"/>
    <protectedRange sqref="Y21:AA21" name="Range1_3_3"/>
    <protectedRange sqref="Y35:AA38" name="Range1_5_3"/>
    <protectedRange sqref="Y35:AA38" name="Range1_2_2_2_1"/>
    <protectedRange sqref="Y25:AA25 Y39:AA39 Y41:AA43" name="Range1_7_2"/>
    <protectedRange sqref="Y25:AA25 Y42:AA43" name="Range1_2_6_1"/>
    <protectedRange sqref="Y39:AA39" name="Range1_3_2_1"/>
    <protectedRange sqref="Y41:AA41" name="Range1_2_2_3_1"/>
    <protectedRange sqref="Y27:AA27" name="Range1_2_3_1"/>
    <protectedRange sqref="U9:X15 Y9:AA16 U16" name="Range1_11_4"/>
    <protectedRange sqref="U8:X8" name="Range1_14_2"/>
    <protectedRange sqref="BB13:BB16" name="Range1_11_5"/>
    <protectedRange sqref="BB9:BB12" name="Range1_6_2"/>
    <protectedRange sqref="BJ9:BK9" name="Range1_11_6"/>
    <protectedRange sqref="E2:E26" name="Range1_20"/>
    <protectedRange sqref="AI27 AI17 AI2 AI35" name="Range1_23"/>
    <protectedRange sqref="AI28:AI34 AI18:AI26 AI36:AI44" name="Range1_4_1_1_1"/>
    <protectedRange sqref="AI14:AJ15 AI9:AJ12" name="Range1_4_3"/>
  </protectedRanges>
  <mergeCells count="30">
    <mergeCell ref="BH35:BH44"/>
    <mergeCell ref="B27:B34"/>
    <mergeCell ref="U27:U34"/>
    <mergeCell ref="V27:V34"/>
    <mergeCell ref="W27:W34"/>
    <mergeCell ref="X27:X34"/>
    <mergeCell ref="BH27:BH34"/>
    <mergeCell ref="B35:B44"/>
    <mergeCell ref="U35:U44"/>
    <mergeCell ref="V35:V44"/>
    <mergeCell ref="W35:W44"/>
    <mergeCell ref="X35:X44"/>
    <mergeCell ref="BH17:BH26"/>
    <mergeCell ref="B9:B16"/>
    <mergeCell ref="U9:U16"/>
    <mergeCell ref="V9:V16"/>
    <mergeCell ref="W9:W16"/>
    <mergeCell ref="X9:X16"/>
    <mergeCell ref="BH9:BH16"/>
    <mergeCell ref="B17:B26"/>
    <mergeCell ref="U17:U26"/>
    <mergeCell ref="V17:V26"/>
    <mergeCell ref="W17:W26"/>
    <mergeCell ref="X17:X26"/>
    <mergeCell ref="BH2:BH8"/>
    <mergeCell ref="B2:B8"/>
    <mergeCell ref="U2:U8"/>
    <mergeCell ref="V2:V8"/>
    <mergeCell ref="W2:W8"/>
    <mergeCell ref="X2:X8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2026-01-15T08:01:49Z</dcterms:created>
  <dcterms:modified xsi:type="dcterms:W3CDTF">2026-01-15T08:42:01Z</dcterms:modified>
</cp:coreProperties>
</file>