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08848239-CA89-4B24-BB45-0937492DE4A4}" xr6:coauthVersionLast="47" xr6:coauthVersionMax="47" xr10:uidLastSave="{00000000-0000-0000-0000-000000000000}"/>
  <bookViews>
    <workbookView minimized="1" xWindow="11820" yWindow="8895" windowWidth="8160" windowHeight="6705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" i="5" l="1"/>
  <c r="AR3" i="5" l="1"/>
  <c r="AR2" i="5"/>
  <c r="AO3" i="5"/>
  <c r="AO2" i="5"/>
  <c r="AL3" i="5" l="1"/>
  <c r="AS3" i="5" s="1"/>
  <c r="AL2" i="5"/>
  <c r="AS2" i="5" s="1"/>
  <c r="AY3" i="5"/>
  <c r="AD3" i="5"/>
  <c r="AE3" i="5" s="1"/>
  <c r="AY2" i="5"/>
  <c r="AD2" i="5"/>
  <c r="AE2" i="5" s="1"/>
  <c r="AJ2" i="5"/>
  <c r="AT3" i="5" l="1"/>
  <c r="AX3" i="5" s="1"/>
  <c r="AU3" i="5" l="1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<sst xmlns="http://schemas.openxmlformats.org/spreadsheetml/2006/main" count="73" uniqueCount="63">
  <si>
    <t>Brand</t>
  </si>
  <si>
    <t>Package Type</t>
  </si>
  <si>
    <t>Licensor</t>
  </si>
  <si>
    <t>Rolled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</si>
  <si>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</si>
  <si>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</si>
  <si>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</si>
  <si>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</si>
  <si>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</si>
  <si>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</si>
  <si>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</si>
  <si>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</si>
  <si>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</si>
  <si>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</si>
  <si>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</si>
  <si>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</si>
  <si>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</si>
  <si>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</si>
  <si>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</si>
  <si>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</si>
  <si>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</si>
  <si>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</si>
  <si>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</si>
  <si>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</si>
  <si>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</si>
  <si>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</si>
  <si>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</si>
  <si>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</si>
  <si>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</si>
  <si>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</si>
  <si>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</si>
  <si>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</si>
  <si>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</si>
  <si>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</si>
  <si>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</si>
  <si>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</si>
  <si>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</si>
  <si>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</si>
  <si>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</si>
  <si>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</si>
  <si>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</si>
  <si>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</si>
  <si>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</si>
  <si>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</si>
  <si>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</si>
  <si>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</si>
  <si>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</si>
  <si>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</si>
  <si>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</si>
  <si>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</si>
  <si>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</si>
  <si>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</si>
  <si>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</si>
  <si>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</si>
  <si>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85gsm MF grid quilted comforter set</t>
    <phoneticPr fontId="69" type="noConversion"/>
  </si>
  <si>
    <t>LC 3PC CMFTR SET FIG QN</t>
    <phoneticPr fontId="69" type="noConversion"/>
  </si>
  <si>
    <t>LC 2PC COMFTR SET FIG SN</t>
    <phoneticPr fontId="69" type="noConversion"/>
  </si>
  <si>
    <t xml:space="preserve">100% polyester 85gsm microfibre </t>
    <phoneticPr fontId="69" type="noConversion"/>
  </si>
  <si>
    <t>85gsm MF</t>
    <phoneticPr fontId="69" type="noConversion"/>
  </si>
  <si>
    <r>
      <t>Queen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210x210/48x73cm(2)</t>
    </r>
    <phoneticPr fontId="69" type="noConversion"/>
  </si>
  <si>
    <r>
      <t>Single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140x210/48x73cm</t>
    </r>
    <phoneticPr fontId="69" type="noConversion"/>
  </si>
  <si>
    <t>Fig</t>
    <phoneticPr fontId="69" type="noConversion"/>
  </si>
  <si>
    <t>ITM2511-001028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</si>
</sst>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#"/>
  </numFmts>
  <fonts count="7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color rgb="FF35383A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4" fillId="0" borderId="1" xfId="4" applyBorder="1" applyAlignment="1">
      <alignment wrapText="1"/>
    </xf>
    <xf numFmtId="178" fontId="4" fillId="0" borderId="1" xfId="4" applyNumberFormat="1" applyBorder="1" applyAlignment="1">
      <alignment horizontal="center"/>
    </xf>
    <xf numFmtId="178" fontId="6" fillId="3" borderId="2" xfId="1" applyNumberFormat="1" applyFont="1" applyFill="1" applyBorder="1" applyAlignment="1">
      <alignment horizontal="center" wrapText="1"/>
    </xf>
    <xf numFmtId="0" fontId="4" fillId="5" borderId="1" xfId="4" applyFill="1" applyBorder="1"/>
    <xf numFmtId="0" fontId="4" fillId="0" borderId="1" xfId="0" applyFont="1" applyBorder="1" applyAlignment="1">
      <alignment wrapText="1"/>
    </xf>
    <xf numFmtId="195" fontId="71" fillId="5" borderId="1" xfId="0" applyNumberFormat="1" applyFont="1" applyFill="1" applyBorder="1" applyAlignment="1">
      <alignment horizontal="center"/>
    </xf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3"/>
  <sheetViews>
    <sheetView tabSelected="1" workbookViewId="0">
      <selection activeCell="F8" sqref="F8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7.85546875" style="4" customWidth="1"/>
    <col min="5" max="5" width="12.5703125" style="4" customWidth="1"/>
    <col min="6" max="6" width="20.85546875" style="4" customWidth="1"/>
    <col min="7" max="7" width="15.42578125" style="4" customWidth="1"/>
    <col min="8" max="8" width="13.5703125" style="4" customWidth="1"/>
    <col min="9" max="9" width="24.140625" style="4" customWidth="1"/>
    <col min="10" max="10" width="30.85546875" style="4" customWidth="1"/>
    <col min="11" max="11" width="13.5703125" style="4" customWidth="1"/>
    <col min="12" max="12" width="27.7109375" style="2" customWidth="1"/>
    <col min="13" max="14" width="6.140625" style="4" customWidth="1"/>
    <col min="15" max="15" width="16.42578125" style="4" customWidth="1"/>
    <col min="16" max="16" width="13.28515625" style="4" customWidth="1"/>
    <col min="17" max="17" width="14.5703125" style="4" customWidth="1"/>
    <col min="18" max="18" width="5.5703125" style="4" customWidth="1"/>
    <col min="19" max="19" width="9.7109375" style="5" customWidth="1"/>
    <col min="20" max="20" width="8" style="10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10" customWidth="1"/>
    <col min="26" max="26" width="8.7109375" style="10" customWidth="1"/>
    <col min="27" max="27" width="7.140625" style="10" customWidth="1"/>
    <col min="28" max="28" width="9" style="6" customWidth="1"/>
    <col min="29" max="29" width="6.28515625" style="8" customWidth="1"/>
    <col min="30" max="30" width="10" style="11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13" style="7" customWidth="1"/>
    <col min="49" max="49" width="9.5703125" style="7" customWidth="1"/>
    <col min="50" max="50" width="9.140625" style="4" customWidth="1"/>
    <col min="51" max="52" width="9.140625" style="4"/>
    <col min="53" max="54" width="9.140625" style="7"/>
    <col min="55" max="16384" width="9.140625" style="4"/>
  </cols>
  <sheetData>
    <row r="1" spans="1:54" ht="68.099999999999994" customHeight="1">
      <c r="A1" s="14" t="s">
        <v>4</v>
      </c>
      <c r="B1" s="14" t="s">
        <v>5</v>
      </c>
      <c r="C1" s="15" t="s">
        <v>6</v>
      </c>
      <c r="D1" s="16" t="s">
        <v>0</v>
      </c>
      <c r="E1" s="16" t="s">
        <v>2</v>
      </c>
      <c r="F1" s="17" t="s">
        <v>43</v>
      </c>
      <c r="G1" s="15" t="s">
        <v>7</v>
      </c>
      <c r="H1" s="18" t="s">
        <v>8</v>
      </c>
      <c r="I1" s="18" t="s">
        <v>45</v>
      </c>
      <c r="J1" s="18" t="s">
        <v>9</v>
      </c>
      <c r="K1" s="18" t="s">
        <v>49</v>
      </c>
      <c r="L1" s="19" t="s">
        <v>53</v>
      </c>
      <c r="M1" s="18" t="s">
        <v>10</v>
      </c>
      <c r="N1" s="15" t="s">
        <v>48</v>
      </c>
      <c r="O1" s="15" t="s">
        <v>11</v>
      </c>
      <c r="P1" s="15" t="s">
        <v>12</v>
      </c>
      <c r="Q1" s="15" t="s">
        <v>13</v>
      </c>
      <c r="R1" s="18" t="s">
        <v>46</v>
      </c>
      <c r="S1" s="20" t="s">
        <v>14</v>
      </c>
      <c r="T1" s="21" t="s">
        <v>15</v>
      </c>
      <c r="U1" s="22" t="s">
        <v>16</v>
      </c>
      <c r="V1" s="23" t="s">
        <v>17</v>
      </c>
      <c r="W1" s="24" t="s">
        <v>18</v>
      </c>
      <c r="X1" s="25" t="s">
        <v>1</v>
      </c>
      <c r="Y1" s="26" t="s">
        <v>19</v>
      </c>
      <c r="Z1" s="26" t="s">
        <v>20</v>
      </c>
      <c r="AA1" s="26" t="s">
        <v>21</v>
      </c>
      <c r="AB1" s="27" t="s">
        <v>22</v>
      </c>
      <c r="AC1" s="28" t="s">
        <v>23</v>
      </c>
      <c r="AD1" s="29" t="s">
        <v>24</v>
      </c>
      <c r="AE1" s="30" t="s">
        <v>25</v>
      </c>
      <c r="AF1" s="14" t="s">
        <v>26</v>
      </c>
      <c r="AG1" s="31" t="s">
        <v>27</v>
      </c>
      <c r="AH1" s="14" t="s">
        <v>28</v>
      </c>
      <c r="AI1" s="32" t="s">
        <v>29</v>
      </c>
      <c r="AJ1" s="33" t="s">
        <v>30</v>
      </c>
      <c r="AK1" s="32" t="s">
        <v>31</v>
      </c>
      <c r="AL1" s="31" t="s">
        <v>32</v>
      </c>
      <c r="AM1" s="25" t="s">
        <v>33</v>
      </c>
      <c r="AN1" s="32" t="s">
        <v>34</v>
      </c>
      <c r="AO1" s="31" t="s">
        <v>35</v>
      </c>
      <c r="AP1" s="25" t="s">
        <v>50</v>
      </c>
      <c r="AQ1" s="32" t="s">
        <v>51</v>
      </c>
      <c r="AR1" s="31" t="s">
        <v>52</v>
      </c>
      <c r="AS1" s="31" t="s">
        <v>36</v>
      </c>
      <c r="AT1" s="34" t="s">
        <v>37</v>
      </c>
      <c r="AU1" s="34" t="s">
        <v>38</v>
      </c>
      <c r="AV1" s="51" t="s">
        <v>39</v>
      </c>
      <c r="AW1" s="14" t="s">
        <v>40</v>
      </c>
      <c r="AX1" s="35" t="s">
        <v>41</v>
      </c>
      <c r="AY1" s="35" t="s">
        <v>42</v>
      </c>
      <c r="BA1" s="4"/>
      <c r="BB1" s="4"/>
    </row>
    <row r="2" spans="1:54" ht="45.75">
      <c r="A2" s="36">
        <v>1</v>
      </c>
      <c r="B2" s="37"/>
      <c r="C2" s="37"/>
      <c r="D2" s="37"/>
      <c r="E2" s="37"/>
      <c r="F2" s="37" t="s">
        <v>47</v>
      </c>
      <c r="G2" s="49" t="s">
        <v>54</v>
      </c>
      <c r="H2" s="49" t="s">
        <v>54</v>
      </c>
      <c r="I2" s="49" t="s">
        <v>56</v>
      </c>
      <c r="J2" s="49" t="s">
        <v>57</v>
      </c>
      <c r="K2" s="49" t="s">
        <v>58</v>
      </c>
      <c r="L2" s="48" t="s">
        <v>60</v>
      </c>
      <c r="M2" s="36" t="s">
        <v>61</v>
      </c>
      <c r="N2" s="37"/>
      <c r="O2" s="52" t="s">
        <v>62</v>
      </c>
      <c r="P2" s="53"/>
      <c r="Q2" s="54">
        <v>9401113877267</v>
      </c>
      <c r="R2" s="37" t="s">
        <v>44</v>
      </c>
      <c r="S2" s="38">
        <v>39.6</v>
      </c>
      <c r="T2" s="39">
        <v>8.1</v>
      </c>
      <c r="U2" s="40">
        <v>4.8899999999999997</v>
      </c>
      <c r="V2" s="41">
        <v>4.8899999999999997</v>
      </c>
      <c r="W2" s="13"/>
      <c r="X2" s="37" t="s">
        <v>3</v>
      </c>
      <c r="Y2" s="39">
        <v>38</v>
      </c>
      <c r="Z2" s="39">
        <v>37</v>
      </c>
      <c r="AA2" s="39">
        <v>35</v>
      </c>
      <c r="AB2" s="42">
        <v>4.5999999999999996</v>
      </c>
      <c r="AC2" s="12">
        <v>4</v>
      </c>
      <c r="AD2" s="43">
        <f>IF(Y2="","",Y2*Z2*AA2/1000000)</f>
        <v>4.9000000000000002E-2</v>
      </c>
      <c r="AE2" s="44">
        <f t="shared" ref="AE2:AE3" si="0">IF(AC2="","",65/AD2*AC2)</f>
        <v>5306</v>
      </c>
      <c r="AF2" s="37"/>
      <c r="AG2" s="45"/>
      <c r="AH2" s="37"/>
      <c r="AI2" s="46"/>
      <c r="AJ2" s="45">
        <f t="shared" ref="AJ2:AJ3" si="1">IF(ISERROR(V2*AI2),"",V2*AI2)</f>
        <v>0</v>
      </c>
      <c r="AK2" s="46">
        <v>0</v>
      </c>
      <c r="AL2" s="45">
        <f t="shared" ref="AL2:AL3" si="2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>
        <v>0.02</v>
      </c>
      <c r="AR2" s="45">
        <f>IF(ISERROR(AV2*AQ2),"",AV2*AQ2)</f>
        <v>0.12</v>
      </c>
      <c r="AS2" s="45">
        <f>IF(ISERROR(AL2+AO2+AR2),"",AL2+AO2+AR2)</f>
        <v>0.12</v>
      </c>
      <c r="AT2" s="45">
        <f t="shared" ref="AT2:AT3" si="3">IF(ISERROR(V2+AS2),"",V2+AS2)</f>
        <v>5.01</v>
      </c>
      <c r="AU2" s="47">
        <f>IF(ISERROR((AV2-AT2)/AV2),"",(AV2-AT2)/AV2)</f>
        <v>0.15079999999999999</v>
      </c>
      <c r="AV2" s="50">
        <v>5.9</v>
      </c>
      <c r="AW2" s="12"/>
      <c r="AX2" s="45">
        <f t="shared" ref="AX2:AX3" si="4">IF(ISERROR(AT2*AW2),"",AT2*AW2)</f>
        <v>0</v>
      </c>
      <c r="AY2" s="45">
        <f t="shared" ref="AY2:AY3" si="5">IF(ISERROR(AV2*AW2),"",AV2*AW2)</f>
        <v>0</v>
      </c>
      <c r="BA2" s="4"/>
      <c r="BB2" s="4"/>
    </row>
    <row r="3" spans="1:54" ht="45.75">
      <c r="A3" s="36">
        <v>2</v>
      </c>
      <c r="B3" s="37"/>
      <c r="C3" s="37"/>
      <c r="D3" s="37"/>
      <c r="E3" s="37"/>
      <c r="F3" s="37" t="s">
        <v>47</v>
      </c>
      <c r="G3" s="49" t="s">
        <v>54</v>
      </c>
      <c r="H3" s="49" t="s">
        <v>54</v>
      </c>
      <c r="I3" s="49" t="s">
        <v>55</v>
      </c>
      <c r="J3" s="49" t="s">
        <v>57</v>
      </c>
      <c r="K3" s="49" t="s">
        <v>58</v>
      </c>
      <c r="L3" s="48" t="s">
        <v>59</v>
      </c>
      <c r="M3" s="36" t="s">
        <v>61</v>
      </c>
      <c r="N3" s="37"/>
      <c r="O3" s="52" t="s">
        <v>62</v>
      </c>
      <c r="P3" s="1"/>
      <c r="Q3" s="54">
        <v>9401113877250</v>
      </c>
      <c r="R3" s="37" t="s">
        <v>44</v>
      </c>
      <c r="S3" s="38">
        <v>55.2</v>
      </c>
      <c r="T3" s="39">
        <v>8.1</v>
      </c>
      <c r="U3" s="40">
        <v>6.81</v>
      </c>
      <c r="V3" s="41">
        <v>6.81</v>
      </c>
      <c r="W3" s="13"/>
      <c r="X3" s="37" t="s">
        <v>3</v>
      </c>
      <c r="Y3" s="39">
        <v>40</v>
      </c>
      <c r="Z3" s="39">
        <v>37</v>
      </c>
      <c r="AA3" s="39">
        <v>38</v>
      </c>
      <c r="AB3" s="42">
        <v>6.6</v>
      </c>
      <c r="AC3" s="12">
        <v>4</v>
      </c>
      <c r="AD3" s="43">
        <f t="shared" ref="AD3" si="6">IF(Y3="","",Y3*Z3*AA3/1000000)</f>
        <v>5.6000000000000001E-2</v>
      </c>
      <c r="AE3" s="44">
        <f t="shared" si="0"/>
        <v>4643</v>
      </c>
      <c r="AF3" s="37"/>
      <c r="AG3" s="45"/>
      <c r="AH3" s="37"/>
      <c r="AI3" s="46"/>
      <c r="AJ3" s="45">
        <f t="shared" si="1"/>
        <v>0</v>
      </c>
      <c r="AK3" s="46">
        <v>0</v>
      </c>
      <c r="AL3" s="45">
        <f t="shared" si="2"/>
        <v>0</v>
      </c>
      <c r="AM3" s="37"/>
      <c r="AN3" s="46">
        <v>0</v>
      </c>
      <c r="AO3" s="45">
        <f t="shared" ref="AO3" si="7">IF(ISERROR(AV3*AN3),"",AV3*AN3)</f>
        <v>0</v>
      </c>
      <c r="AP3" s="37"/>
      <c r="AQ3" s="46">
        <v>0.02</v>
      </c>
      <c r="AR3" s="45">
        <f t="shared" ref="AR3" si="8">IF(ISERROR(AV3*AQ3),"",AV3*AQ3)</f>
        <v>0.17</v>
      </c>
      <c r="AS3" s="45">
        <f t="shared" ref="AS3" si="9">IF(ISERROR(AL3+AO3+AR3),"",AL3+AO3+AR3)</f>
        <v>0.17</v>
      </c>
      <c r="AT3" s="45">
        <f t="shared" si="3"/>
        <v>6.98</v>
      </c>
      <c r="AU3" s="47">
        <f t="shared" ref="AU3" si="10">IF(ISERROR((AV3-AT3)/AV3),"",(AV3-AT3)/AV3)</f>
        <v>0.16109999999999999</v>
      </c>
      <c r="AV3" s="50">
        <v>8.32</v>
      </c>
      <c r="AW3" s="12"/>
      <c r="AX3" s="45">
        <f t="shared" si="4"/>
        <v>0</v>
      </c>
      <c r="AY3" s="45">
        <f t="shared" si="5"/>
        <v>0</v>
      </c>
      <c r="BA3" s="4"/>
      <c r="BB3" s="4"/>
    </row>
  </sheetData>
  <sheetProtection insertRows="0" deleteRows="0" sort="0"/>
  <protectedRanges>
    <protectedRange sqref="M2:S3 U2:AW3 M4:AW241 A2:J241" name="Range1"/>
    <protectedRange sqref="K2:K246" name="Range1_1"/>
    <protectedRange sqref="L2:L241" name="Range1_2"/>
    <protectedRange sqref="T2:T3" name="Range1_3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2025-12-19T06:19:19Z</dcterms:modified>
</cp:coreProperties>
</file>