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E129A315-14C9-421F-A1E3-583787F4E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" i="5" l="1"/>
  <c r="AP7" i="5"/>
  <c r="AN7" i="5"/>
  <c r="AM7" i="5"/>
  <c r="AK7" i="5"/>
  <c r="AI7" i="5"/>
  <c r="AF7" i="5"/>
  <c r="Z7" i="5"/>
  <c r="AA7" i="5" s="1"/>
  <c r="AC7" i="5" s="1"/>
  <c r="AG7" i="5" s="1"/>
  <c r="AW6" i="5"/>
  <c r="AP6" i="5"/>
  <c r="AN6" i="5"/>
  <c r="AM6" i="5"/>
  <c r="AK6" i="5"/>
  <c r="AI6" i="5"/>
  <c r="AF6" i="5"/>
  <c r="Z6" i="5"/>
  <c r="AA6" i="5" s="1"/>
  <c r="AC6" i="5" s="1"/>
  <c r="AG6" i="5" s="1"/>
  <c r="AW5" i="5"/>
  <c r="AP5" i="5"/>
  <c r="AN5" i="5"/>
  <c r="AM5" i="5"/>
  <c r="AK5" i="5"/>
  <c r="AI5" i="5"/>
  <c r="AF5" i="5"/>
  <c r="Z5" i="5"/>
  <c r="AA5" i="5" s="1"/>
  <c r="AC5" i="5" s="1"/>
  <c r="AG5" i="5" s="1"/>
  <c r="AW4" i="5"/>
  <c r="AP4" i="5"/>
  <c r="AN4" i="5"/>
  <c r="AM4" i="5"/>
  <c r="AK4" i="5"/>
  <c r="AI4" i="5"/>
  <c r="AF4" i="5"/>
  <c r="Z4" i="5"/>
  <c r="AA4" i="5" s="1"/>
  <c r="AC4" i="5" s="1"/>
  <c r="AG4" i="5" s="1"/>
  <c r="AW3" i="5"/>
  <c r="AP3" i="5"/>
  <c r="AN3" i="5"/>
  <c r="AM3" i="5"/>
  <c r="AK3" i="5"/>
  <c r="AI3" i="5"/>
  <c r="AF3" i="5"/>
  <c r="Z3" i="5"/>
  <c r="AA3" i="5" s="1"/>
  <c r="AC3" i="5" s="1"/>
  <c r="AW2" i="5"/>
  <c r="AP2" i="5"/>
  <c r="AN2" i="5"/>
  <c r="AM2" i="5"/>
  <c r="AK2" i="5"/>
  <c r="AI2" i="5"/>
  <c r="AF2" i="5"/>
  <c r="Z2" i="5"/>
  <c r="AA2" i="5" s="1"/>
  <c r="AC2" i="5" s="1"/>
  <c r="AQ3" i="5" l="1"/>
  <c r="AQ2" i="5"/>
  <c r="AQ4" i="5"/>
  <c r="AR4" i="5" s="1"/>
  <c r="AS4" i="5" s="1"/>
  <c r="AQ6" i="5"/>
  <c r="AR6" i="5" s="1"/>
  <c r="AS6" i="5" s="1"/>
  <c r="AQ7" i="5"/>
  <c r="AR7" i="5" s="1"/>
  <c r="AS7" i="5" s="1"/>
  <c r="AG2" i="5"/>
  <c r="AG3" i="5"/>
  <c r="AR3" i="5" s="1"/>
  <c r="AS3" i="5" s="1"/>
  <c r="AQ5" i="5"/>
  <c r="AR5" i="5" s="1"/>
  <c r="AS5" i="5" s="1"/>
  <c r="AR2" i="5" l="1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00000000-0006-0000-0100-00000100000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00000000-0006-0000-0100-000003000000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00000000-0006-0000-0100-000007000000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00000000-0006-0000-0100-000009000000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00000000-0006-0000-0100-00000A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00000000-0006-0000-0100-00000B00000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00000000-0006-0000-0100-00000C000000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00000000-0006-0000-0100-00000D000000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00000000-0006-0000-0100-00000F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00000000-0006-0000-0100-000010000000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00000000-0006-0000-0100-000011000000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<sst xmlns="http://schemas.openxmlformats.org/spreadsheetml/2006/main" count="128" uniqueCount="68">
  <si>
    <t>Brand</t>
  </si>
  <si>
    <t>Package Type</t>
  </si>
  <si>
    <t>Licensor</t>
  </si>
  <si>
    <t>Normal</t>
  </si>
  <si>
    <t>Madison Park</t>
  </si>
  <si>
    <t>Opacity</t>
  </si>
  <si>
    <t>Room Darkening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</si>
  <si>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</si>
  <si>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</si>
  <si>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</si>
  <si>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</si>
  <si>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</si>
  <si>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</si>
  <si>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</si>
  <si>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</si>
  <si>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</si>
  <si>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</si>
  <si>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</si>
  <si>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</si>
  <si>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</si>
  <si>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</si>
  <si>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</si>
  <si>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</si>
  <si>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</si>
  <si>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</si>
  <si>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</si>
  <si>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</si>
  <si>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</si>
  <si>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</si>
  <si>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</si>
  <si>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</si>
  <si>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</si>
  <si>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</si>
  <si>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</si>
  <si>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</si>
  <si>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</si>
  <si>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</si>
  <si>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</si>
  <si>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</si>
  <si>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</si>
  <si>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</si>
  <si>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</si>
  <si>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</si>
  <si>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</si>
  <si>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</si>
  <si>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</si>
  <si>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</si>
  <si>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</si>
  <si>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</si>
  <si>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</si>
  <si>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</si>
  <si>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</si>
  <si>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</si>
  <si>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9404.90.2090</t>
  </si>
  <si>
    <t>Dropship Charge</t>
    <phoneticPr fontId="8" type="noConversion"/>
  </si>
  <si>
    <t>Mira</t>
    <phoneticPr fontId="8" type="noConversion"/>
  </si>
  <si>
    <t>Mira Roman Shade</t>
    <phoneticPr fontId="8" type="noConversion"/>
  </si>
  <si>
    <t>27x64"</t>
  </si>
  <si>
    <t>29x64"</t>
  </si>
  <si>
    <t>31x64"</t>
  </si>
  <si>
    <t>33x64"</t>
  </si>
  <si>
    <t>34x64"</t>
  </si>
  <si>
    <t>35x64"</t>
  </si>
  <si>
    <t xml:space="preserve"> 100% polyester Room Darkening Cordless Roman Shade</t>
    <phoneticPr fontId="8" type="noConversion"/>
  </si>
  <si>
    <t xml:space="preserve"> 100% polyester, 200G chenille with 1pass foaming 70G</t>
    <phoneticPr fontId="8" type="noConversion"/>
  </si>
  <si>
    <t xml:space="preserve"> 100% polyester</t>
  </si>
  <si>
    <t>WINDOW PANEL</t>
    <phoneticPr fontId="8" type="noConversion"/>
  </si>
  <si>
    <t>grey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</si>
</sst>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quotePrefix="1" applyFont="1" applyFill="1" applyBorder="1" applyAlignment="1">
      <alignment wrapText="1"/>
    </xf>
    <xf numFmtId="0" fontId="2" fillId="6" borderId="1" xfId="6" applyFill="1" applyBorder="1" applyAlignment="1">
      <alignment wrapText="1"/>
    </xf>
  </cellXfs>
  <cellStyles count="7">
    <cellStyle name="Normal 2" xfId="4" xr:uid="{00000000-0005-0000-0000-000000000000}"/>
    <cellStyle name="Normal 2 18 2" xfId="1" xr:uid="{00000000-0005-0000-0000-000001000000}"/>
    <cellStyle name="Percent 2" xfId="5" xr:uid="{00000000-0005-0000-0000-000002000000}"/>
    <cellStyle name="Style 1" xfId="3" xr:uid="{00000000-0005-0000-0000-000003000000}"/>
    <cellStyle name="常规" xfId="0" builtinId="0"/>
    <cellStyle name="常规 2" xfId="6" xr:uid="{00000000-0005-0000-0000-000005000000}"/>
    <cellStyle name="样式 1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"/>
  <sheetViews>
    <sheetView tabSelected="1" zoomScale="85" zoomScaleNormal="85" workbookViewId="0">
      <selection activeCell="H24" sqref="H24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73.85546875" style="1" customWidth="1"/>
    <col min="9" max="9" width="20.140625" style="1" customWidth="1"/>
    <col min="10" max="10" width="37.140625" style="1" customWidth="1"/>
    <col min="11" max="11" width="22.28515625" style="43" customWidth="1"/>
    <col min="12" max="12" width="17.85546875" style="1" customWidth="1"/>
    <col min="13" max="13" width="13.140625" style="1" customWidth="1"/>
    <col min="14" max="14" width="9.42578125" style="1" customWidth="1"/>
    <col min="15" max="15" width="11.5703125" style="1" bestFit="1" customWidth="1"/>
    <col min="16" max="16" width="20.14062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52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51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54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50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25</v>
      </c>
      <c r="B2" s="27"/>
      <c r="C2" s="27"/>
      <c r="D2" s="27" t="s">
        <v>4</v>
      </c>
      <c r="E2" s="27"/>
      <c r="F2" s="44" t="s">
        <v>66</v>
      </c>
      <c r="G2" s="44" t="s">
        <v>55</v>
      </c>
      <c r="H2" s="44" t="s">
        <v>63</v>
      </c>
      <c r="I2" s="44" t="s">
        <v>56</v>
      </c>
      <c r="J2" s="44" t="s">
        <v>64</v>
      </c>
      <c r="K2" s="44" t="s">
        <v>65</v>
      </c>
      <c r="L2" s="27" t="s">
        <v>6</v>
      </c>
      <c r="M2" s="27" t="s">
        <v>57</v>
      </c>
      <c r="N2" s="44" t="s">
        <v>67</v>
      </c>
      <c r="O2" s="46"/>
      <c r="P2" s="47"/>
      <c r="Q2" s="27" t="s">
        <v>49</v>
      </c>
      <c r="R2" s="28"/>
      <c r="S2" s="29">
        <v>9.5500000000000007</v>
      </c>
      <c r="T2" s="27" t="s">
        <v>3</v>
      </c>
      <c r="U2" s="40">
        <v>76</v>
      </c>
      <c r="V2" s="40">
        <v>21</v>
      </c>
      <c r="W2" s="40">
        <v>31</v>
      </c>
      <c r="X2" s="30"/>
      <c r="Y2" s="31">
        <v>6</v>
      </c>
      <c r="Z2" s="45">
        <f t="shared" ref="Z2:Z7" si="0">IF(U2="","",U2*V2*W2/1000000)</f>
        <v>4.9475999999999999E-2</v>
      </c>
      <c r="AA2" s="32">
        <f t="shared" ref="AA2:AA7" si="1">IF(Y2="","",67/Z2*Y2)</f>
        <v>8125</v>
      </c>
      <c r="AB2" s="27">
        <v>3300</v>
      </c>
      <c r="AC2" s="33">
        <f t="shared" ref="AC2:AC7" si="2">IF(ISERROR(AB2/AA2),"",AB2/AA2)</f>
        <v>0.41</v>
      </c>
      <c r="AD2" s="27" t="s">
        <v>53</v>
      </c>
      <c r="AE2" s="34">
        <v>0.38800000000000001</v>
      </c>
      <c r="AF2" s="33">
        <f t="shared" ref="AF2:AF7" si="3">IF(ISERROR(S2*AE2),"",S2*AE2)</f>
        <v>3.71</v>
      </c>
      <c r="AG2" s="33">
        <f t="shared" ref="AG2:AG7" si="4">IF(ISERROR(S2+AC2+AF2),"",S2+AC2+AF2)</f>
        <v>13.67</v>
      </c>
      <c r="AH2" s="34">
        <v>0.1</v>
      </c>
      <c r="AI2" s="33">
        <f t="shared" ref="AI2:AI7" si="5">IF(ISERROR(AT2*AH2),"",AT2*AH2)</f>
        <v>2.84</v>
      </c>
      <c r="AJ2" s="34">
        <v>0.1</v>
      </c>
      <c r="AK2" s="33">
        <f t="shared" ref="AK2:AK7" si="6">IF(ISERROR(AT2*AJ2),"",AT2*AJ2)</f>
        <v>2.84</v>
      </c>
      <c r="AL2" s="34">
        <v>0.1</v>
      </c>
      <c r="AM2" s="33">
        <f t="shared" ref="AM2:AM7" si="7">IF(ISERROR(AT2*AL2),"",AT2*AL2)</f>
        <v>2.84</v>
      </c>
      <c r="AN2" s="33">
        <f t="shared" ref="AN2:AN7" si="8">IF((AU2-AT2)&lt;1.5,1.5-(AU2-AT2),0)</f>
        <v>0.08</v>
      </c>
      <c r="AO2" s="34">
        <v>8.43E-2</v>
      </c>
      <c r="AP2" s="33">
        <f t="shared" ref="AP2:AP7" si="9">IF(ISERROR(AT2*AO2),"",AT2*AO2)</f>
        <v>2.39</v>
      </c>
      <c r="AQ2" s="33">
        <f t="shared" ref="AQ2:AQ7" si="10">IF(ISERROR(AI2+AK2+AM2+AN2+AP2),"",AI2+AK2+AM2+AN2+AP2)</f>
        <v>10.99</v>
      </c>
      <c r="AR2" s="33">
        <f t="shared" ref="AR2:AR7" si="11">IF(ISERROR(AG2+AQ2),"",AG2+AQ2)</f>
        <v>24.66</v>
      </c>
      <c r="AS2" s="35">
        <f t="shared" ref="AS2:AS7" si="12">IF(ISERROR((AT2-AR2)/AT2),"",(AT2-AR2)/AT2)</f>
        <v>0.13020000000000001</v>
      </c>
      <c r="AT2" s="36">
        <v>28.35</v>
      </c>
      <c r="AU2" s="33">
        <v>29.77</v>
      </c>
      <c r="AV2" s="36">
        <v>59.99</v>
      </c>
      <c r="AW2" s="35">
        <f t="shared" ref="AW2:AW7" si="13">IF(ISERROR((AV2-AU2)/AV2),"",(AV2-AU2)/AV2)</f>
        <v>0.50380000000000003</v>
      </c>
      <c r="AX2" s="37"/>
    </row>
    <row r="3" spans="1:50" ht="14.45" customHeight="1" x14ac:dyDescent="0.25">
      <c r="A3" s="26">
        <v>26</v>
      </c>
      <c r="B3" s="27"/>
      <c r="C3" s="27"/>
      <c r="D3" s="27" t="s">
        <v>4</v>
      </c>
      <c r="E3" s="27"/>
      <c r="F3" s="44" t="s">
        <v>66</v>
      </c>
      <c r="G3" s="44" t="s">
        <v>55</v>
      </c>
      <c r="H3" s="44" t="s">
        <v>63</v>
      </c>
      <c r="I3" s="44" t="s">
        <v>56</v>
      </c>
      <c r="J3" s="44" t="s">
        <v>64</v>
      </c>
      <c r="K3" s="44" t="s">
        <v>65</v>
      </c>
      <c r="L3" s="27" t="s">
        <v>6</v>
      </c>
      <c r="M3" s="27" t="s">
        <v>58</v>
      </c>
      <c r="N3" s="44" t="s">
        <v>67</v>
      </c>
      <c r="O3" s="46"/>
      <c r="P3" s="48"/>
      <c r="Q3" s="27" t="s">
        <v>49</v>
      </c>
      <c r="R3" s="28"/>
      <c r="S3" s="29">
        <v>10.45</v>
      </c>
      <c r="T3" s="27" t="s">
        <v>3</v>
      </c>
      <c r="U3" s="40">
        <v>81</v>
      </c>
      <c r="V3" s="40">
        <v>21</v>
      </c>
      <c r="W3" s="40">
        <v>31</v>
      </c>
      <c r="X3" s="30"/>
      <c r="Y3" s="31">
        <v>6</v>
      </c>
      <c r="Z3" s="45">
        <f t="shared" si="0"/>
        <v>5.2731E-2</v>
      </c>
      <c r="AA3" s="32">
        <f t="shared" si="1"/>
        <v>7624</v>
      </c>
      <c r="AB3" s="27">
        <v>3300</v>
      </c>
      <c r="AC3" s="33">
        <f t="shared" si="2"/>
        <v>0.43</v>
      </c>
      <c r="AD3" s="27" t="s">
        <v>53</v>
      </c>
      <c r="AE3" s="34">
        <v>0.38800000000000001</v>
      </c>
      <c r="AF3" s="33">
        <f t="shared" si="3"/>
        <v>4.05</v>
      </c>
      <c r="AG3" s="33">
        <f t="shared" si="4"/>
        <v>14.93</v>
      </c>
      <c r="AH3" s="34">
        <v>0.1</v>
      </c>
      <c r="AI3" s="33">
        <f t="shared" si="5"/>
        <v>2.92</v>
      </c>
      <c r="AJ3" s="34">
        <v>0.1</v>
      </c>
      <c r="AK3" s="33">
        <f t="shared" si="6"/>
        <v>2.92</v>
      </c>
      <c r="AL3" s="34">
        <v>0.1</v>
      </c>
      <c r="AM3" s="33">
        <f t="shared" si="7"/>
        <v>2.92</v>
      </c>
      <c r="AN3" s="33">
        <f t="shared" si="8"/>
        <v>0.04</v>
      </c>
      <c r="AO3" s="34">
        <v>8.43E-2</v>
      </c>
      <c r="AP3" s="33">
        <f t="shared" si="9"/>
        <v>2.46</v>
      </c>
      <c r="AQ3" s="33">
        <f t="shared" si="10"/>
        <v>11.26</v>
      </c>
      <c r="AR3" s="33">
        <f t="shared" si="11"/>
        <v>26.19</v>
      </c>
      <c r="AS3" s="35">
        <f t="shared" si="12"/>
        <v>0.1019</v>
      </c>
      <c r="AT3" s="36">
        <v>29.16</v>
      </c>
      <c r="AU3" s="33">
        <v>30.62</v>
      </c>
      <c r="AV3" s="36">
        <v>62.99</v>
      </c>
      <c r="AW3" s="35">
        <f t="shared" si="13"/>
        <v>0.51390000000000002</v>
      </c>
      <c r="AX3" s="37"/>
    </row>
    <row r="4" spans="1:50" ht="14.45" customHeight="1" x14ac:dyDescent="0.25">
      <c r="A4" s="26">
        <v>27</v>
      </c>
      <c r="B4" s="27"/>
      <c r="C4" s="27"/>
      <c r="D4" s="27" t="s">
        <v>4</v>
      </c>
      <c r="E4" s="27"/>
      <c r="F4" s="44" t="s">
        <v>66</v>
      </c>
      <c r="G4" s="44" t="s">
        <v>55</v>
      </c>
      <c r="H4" s="44" t="s">
        <v>63</v>
      </c>
      <c r="I4" s="44" t="s">
        <v>56</v>
      </c>
      <c r="J4" s="44" t="s">
        <v>64</v>
      </c>
      <c r="K4" s="44" t="s">
        <v>65</v>
      </c>
      <c r="L4" s="27" t="s">
        <v>6</v>
      </c>
      <c r="M4" s="27" t="s">
        <v>59</v>
      </c>
      <c r="N4" s="44" t="s">
        <v>67</v>
      </c>
      <c r="O4" s="46"/>
      <c r="P4" s="48"/>
      <c r="Q4" s="27" t="s">
        <v>49</v>
      </c>
      <c r="R4" s="28"/>
      <c r="S4" s="29">
        <v>10.89</v>
      </c>
      <c r="T4" s="27" t="s">
        <v>3</v>
      </c>
      <c r="U4" s="40">
        <v>87</v>
      </c>
      <c r="V4" s="40">
        <v>21</v>
      </c>
      <c r="W4" s="40">
        <v>31</v>
      </c>
      <c r="X4" s="30"/>
      <c r="Y4" s="31">
        <v>6</v>
      </c>
      <c r="Z4" s="45">
        <f t="shared" si="0"/>
        <v>5.6637E-2</v>
      </c>
      <c r="AA4" s="32">
        <f t="shared" si="1"/>
        <v>7098</v>
      </c>
      <c r="AB4" s="27">
        <v>3300</v>
      </c>
      <c r="AC4" s="33">
        <f t="shared" si="2"/>
        <v>0.46</v>
      </c>
      <c r="AD4" s="27" t="s">
        <v>53</v>
      </c>
      <c r="AE4" s="34">
        <v>0.38800000000000001</v>
      </c>
      <c r="AF4" s="33">
        <f t="shared" si="3"/>
        <v>4.2300000000000004</v>
      </c>
      <c r="AG4" s="33">
        <f t="shared" si="4"/>
        <v>15.58</v>
      </c>
      <c r="AH4" s="34">
        <v>0.1</v>
      </c>
      <c r="AI4" s="33">
        <f t="shared" si="5"/>
        <v>3.02</v>
      </c>
      <c r="AJ4" s="34">
        <v>0.1</v>
      </c>
      <c r="AK4" s="33">
        <f t="shared" si="6"/>
        <v>3.02</v>
      </c>
      <c r="AL4" s="34">
        <v>0.1</v>
      </c>
      <c r="AM4" s="33">
        <f t="shared" si="7"/>
        <v>3.02</v>
      </c>
      <c r="AN4" s="33">
        <f t="shared" si="8"/>
        <v>0</v>
      </c>
      <c r="AO4" s="34">
        <v>8.43E-2</v>
      </c>
      <c r="AP4" s="33">
        <f t="shared" si="9"/>
        <v>2.5499999999999998</v>
      </c>
      <c r="AQ4" s="33">
        <f t="shared" si="10"/>
        <v>11.61</v>
      </c>
      <c r="AR4" s="33">
        <f t="shared" si="11"/>
        <v>27.19</v>
      </c>
      <c r="AS4" s="35">
        <f t="shared" si="12"/>
        <v>0.1009</v>
      </c>
      <c r="AT4" s="36">
        <v>30.24</v>
      </c>
      <c r="AU4" s="33">
        <v>31.75</v>
      </c>
      <c r="AV4" s="36">
        <v>64.989999999999995</v>
      </c>
      <c r="AW4" s="35">
        <f t="shared" si="13"/>
        <v>0.51149999999999995</v>
      </c>
      <c r="AX4" s="37"/>
    </row>
    <row r="5" spans="1:50" ht="14.45" customHeight="1" x14ac:dyDescent="0.25">
      <c r="A5" s="26">
        <v>28</v>
      </c>
      <c r="B5" s="27"/>
      <c r="C5" s="27"/>
      <c r="D5" s="27" t="s">
        <v>4</v>
      </c>
      <c r="E5" s="27"/>
      <c r="F5" s="44" t="s">
        <v>66</v>
      </c>
      <c r="G5" s="44" t="s">
        <v>55</v>
      </c>
      <c r="H5" s="44" t="s">
        <v>63</v>
      </c>
      <c r="I5" s="44" t="s">
        <v>56</v>
      </c>
      <c r="J5" s="44" t="s">
        <v>64</v>
      </c>
      <c r="K5" s="44" t="s">
        <v>65</v>
      </c>
      <c r="L5" s="27" t="s">
        <v>6</v>
      </c>
      <c r="M5" s="27" t="s">
        <v>60</v>
      </c>
      <c r="N5" s="44" t="s">
        <v>67</v>
      </c>
      <c r="O5" s="46"/>
      <c r="P5" s="48"/>
      <c r="Q5" s="27" t="s">
        <v>49</v>
      </c>
      <c r="R5" s="28"/>
      <c r="S5" s="29">
        <v>11.6</v>
      </c>
      <c r="T5" s="27" t="s">
        <v>3</v>
      </c>
      <c r="U5" s="40">
        <v>91</v>
      </c>
      <c r="V5" s="40">
        <v>21</v>
      </c>
      <c r="W5" s="40">
        <v>31</v>
      </c>
      <c r="X5" s="30"/>
      <c r="Y5" s="31">
        <v>6</v>
      </c>
      <c r="Z5" s="45">
        <f t="shared" si="0"/>
        <v>5.9241000000000002E-2</v>
      </c>
      <c r="AA5" s="32">
        <f t="shared" si="1"/>
        <v>6786</v>
      </c>
      <c r="AB5" s="27">
        <v>3300</v>
      </c>
      <c r="AC5" s="33">
        <f t="shared" si="2"/>
        <v>0.49</v>
      </c>
      <c r="AD5" s="27" t="s">
        <v>53</v>
      </c>
      <c r="AE5" s="34">
        <v>0.38800000000000001</v>
      </c>
      <c r="AF5" s="33">
        <f t="shared" si="3"/>
        <v>4.5</v>
      </c>
      <c r="AG5" s="33">
        <f t="shared" si="4"/>
        <v>16.59</v>
      </c>
      <c r="AH5" s="34">
        <v>0.1</v>
      </c>
      <c r="AI5" s="33">
        <f t="shared" si="5"/>
        <v>3.13</v>
      </c>
      <c r="AJ5" s="34">
        <v>0.1</v>
      </c>
      <c r="AK5" s="33">
        <f t="shared" si="6"/>
        <v>3.13</v>
      </c>
      <c r="AL5" s="34">
        <v>0.1</v>
      </c>
      <c r="AM5" s="33">
        <f t="shared" si="7"/>
        <v>3.13</v>
      </c>
      <c r="AN5" s="33">
        <f t="shared" si="8"/>
        <v>0</v>
      </c>
      <c r="AO5" s="34">
        <v>8.43E-2</v>
      </c>
      <c r="AP5" s="33">
        <f t="shared" si="9"/>
        <v>2.64</v>
      </c>
      <c r="AQ5" s="33">
        <f t="shared" si="10"/>
        <v>12.03</v>
      </c>
      <c r="AR5" s="33">
        <f t="shared" si="11"/>
        <v>28.62</v>
      </c>
      <c r="AS5" s="35">
        <f t="shared" si="12"/>
        <v>8.6199999999999999E-2</v>
      </c>
      <c r="AT5" s="36">
        <v>31.32</v>
      </c>
      <c r="AU5" s="33">
        <v>32.89</v>
      </c>
      <c r="AV5" s="36">
        <v>66.989999999999995</v>
      </c>
      <c r="AW5" s="35">
        <f t="shared" si="13"/>
        <v>0.50900000000000001</v>
      </c>
      <c r="AX5" s="37"/>
    </row>
    <row r="6" spans="1:50" ht="14.45" customHeight="1" x14ac:dyDescent="0.25">
      <c r="A6" s="26">
        <v>29</v>
      </c>
      <c r="B6" s="27"/>
      <c r="C6" s="27"/>
      <c r="D6" s="27" t="s">
        <v>4</v>
      </c>
      <c r="E6" s="27"/>
      <c r="F6" s="44" t="s">
        <v>66</v>
      </c>
      <c r="G6" s="44" t="s">
        <v>55</v>
      </c>
      <c r="H6" s="44" t="s">
        <v>63</v>
      </c>
      <c r="I6" s="44" t="s">
        <v>56</v>
      </c>
      <c r="J6" s="44" t="s">
        <v>64</v>
      </c>
      <c r="K6" s="44" t="s">
        <v>65</v>
      </c>
      <c r="L6" s="27" t="s">
        <v>6</v>
      </c>
      <c r="M6" s="27" t="s">
        <v>61</v>
      </c>
      <c r="N6" s="44" t="s">
        <v>67</v>
      </c>
      <c r="O6" s="46"/>
      <c r="P6" s="48"/>
      <c r="Q6" s="27" t="s">
        <v>49</v>
      </c>
      <c r="R6" s="28"/>
      <c r="S6" s="29">
        <v>11.65</v>
      </c>
      <c r="T6" s="27" t="s">
        <v>3</v>
      </c>
      <c r="U6" s="40">
        <v>94</v>
      </c>
      <c r="V6" s="40">
        <v>21</v>
      </c>
      <c r="W6" s="40">
        <v>31</v>
      </c>
      <c r="X6" s="30"/>
      <c r="Y6" s="31">
        <v>6</v>
      </c>
      <c r="Z6" s="45">
        <f t="shared" si="0"/>
        <v>6.1193999999999998E-2</v>
      </c>
      <c r="AA6" s="32">
        <f t="shared" si="1"/>
        <v>6569</v>
      </c>
      <c r="AB6" s="27">
        <v>3300</v>
      </c>
      <c r="AC6" s="33">
        <f t="shared" si="2"/>
        <v>0.5</v>
      </c>
      <c r="AD6" s="27" t="s">
        <v>53</v>
      </c>
      <c r="AE6" s="34">
        <v>0.38800000000000001</v>
      </c>
      <c r="AF6" s="33">
        <f t="shared" si="3"/>
        <v>4.5199999999999996</v>
      </c>
      <c r="AG6" s="33">
        <f t="shared" si="4"/>
        <v>16.670000000000002</v>
      </c>
      <c r="AH6" s="34">
        <v>0.1</v>
      </c>
      <c r="AI6" s="33">
        <f t="shared" si="5"/>
        <v>3.19</v>
      </c>
      <c r="AJ6" s="34">
        <v>0.1</v>
      </c>
      <c r="AK6" s="33">
        <f t="shared" si="6"/>
        <v>3.19</v>
      </c>
      <c r="AL6" s="34">
        <v>0.1</v>
      </c>
      <c r="AM6" s="33">
        <f t="shared" si="7"/>
        <v>3.19</v>
      </c>
      <c r="AN6" s="33">
        <f t="shared" si="8"/>
        <v>0</v>
      </c>
      <c r="AO6" s="34">
        <v>8.43E-2</v>
      </c>
      <c r="AP6" s="33">
        <f t="shared" si="9"/>
        <v>2.69</v>
      </c>
      <c r="AQ6" s="33">
        <f t="shared" si="10"/>
        <v>12.26</v>
      </c>
      <c r="AR6" s="33">
        <f t="shared" si="11"/>
        <v>28.93</v>
      </c>
      <c r="AS6" s="35">
        <f t="shared" si="12"/>
        <v>9.1999999999999998E-2</v>
      </c>
      <c r="AT6" s="36">
        <v>31.86</v>
      </c>
      <c r="AU6" s="33">
        <v>33.450000000000003</v>
      </c>
      <c r="AV6" s="36">
        <v>69.989999999999995</v>
      </c>
      <c r="AW6" s="35">
        <f t="shared" si="13"/>
        <v>0.52210000000000001</v>
      </c>
      <c r="AX6" s="37"/>
    </row>
    <row r="7" spans="1:50" ht="14.45" customHeight="1" x14ac:dyDescent="0.25">
      <c r="A7" s="26">
        <v>30</v>
      </c>
      <c r="B7" s="27"/>
      <c r="C7" s="27"/>
      <c r="D7" s="27" t="s">
        <v>4</v>
      </c>
      <c r="E7" s="27"/>
      <c r="F7" s="44" t="s">
        <v>66</v>
      </c>
      <c r="G7" s="44" t="s">
        <v>55</v>
      </c>
      <c r="H7" s="44" t="s">
        <v>63</v>
      </c>
      <c r="I7" s="44" t="s">
        <v>56</v>
      </c>
      <c r="J7" s="44" t="s">
        <v>64</v>
      </c>
      <c r="K7" s="44" t="s">
        <v>65</v>
      </c>
      <c r="L7" s="27" t="s">
        <v>6</v>
      </c>
      <c r="M7" s="27" t="s">
        <v>62</v>
      </c>
      <c r="N7" s="44" t="s">
        <v>67</v>
      </c>
      <c r="O7" s="46"/>
      <c r="P7" s="48"/>
      <c r="Q7" s="27" t="s">
        <v>49</v>
      </c>
      <c r="R7" s="28"/>
      <c r="S7" s="29">
        <v>11.73</v>
      </c>
      <c r="T7" s="27" t="s">
        <v>3</v>
      </c>
      <c r="U7" s="40">
        <v>88</v>
      </c>
      <c r="V7" s="40">
        <v>21</v>
      </c>
      <c r="W7" s="40">
        <v>31</v>
      </c>
      <c r="X7" s="30"/>
      <c r="Y7" s="31">
        <v>6</v>
      </c>
      <c r="Z7" s="45">
        <f t="shared" si="0"/>
        <v>5.7287999999999999E-2</v>
      </c>
      <c r="AA7" s="32">
        <f t="shared" si="1"/>
        <v>7017</v>
      </c>
      <c r="AB7" s="27">
        <v>3300</v>
      </c>
      <c r="AC7" s="33">
        <f t="shared" si="2"/>
        <v>0.47</v>
      </c>
      <c r="AD7" s="27" t="s">
        <v>53</v>
      </c>
      <c r="AE7" s="34">
        <v>0.38800000000000001</v>
      </c>
      <c r="AF7" s="33">
        <f t="shared" si="3"/>
        <v>4.55</v>
      </c>
      <c r="AG7" s="33">
        <f t="shared" si="4"/>
        <v>16.75</v>
      </c>
      <c r="AH7" s="34">
        <v>0.1</v>
      </c>
      <c r="AI7" s="33">
        <f t="shared" si="5"/>
        <v>3.29</v>
      </c>
      <c r="AJ7" s="34">
        <v>0.1</v>
      </c>
      <c r="AK7" s="33">
        <f t="shared" si="6"/>
        <v>3.29</v>
      </c>
      <c r="AL7" s="34">
        <v>0.1</v>
      </c>
      <c r="AM7" s="33">
        <f t="shared" si="7"/>
        <v>3.29</v>
      </c>
      <c r="AN7" s="33">
        <f t="shared" si="8"/>
        <v>0</v>
      </c>
      <c r="AO7" s="34">
        <v>8.43E-2</v>
      </c>
      <c r="AP7" s="33">
        <f t="shared" si="9"/>
        <v>2.78</v>
      </c>
      <c r="AQ7" s="33">
        <f t="shared" si="10"/>
        <v>12.65</v>
      </c>
      <c r="AR7" s="33">
        <f t="shared" si="11"/>
        <v>29.4</v>
      </c>
      <c r="AS7" s="35">
        <f t="shared" si="12"/>
        <v>0.1075</v>
      </c>
      <c r="AT7" s="36">
        <v>32.94</v>
      </c>
      <c r="AU7" s="33">
        <v>34.590000000000003</v>
      </c>
      <c r="AV7" s="36">
        <v>72.989999999999995</v>
      </c>
      <c r="AW7" s="35">
        <f t="shared" si="13"/>
        <v>0.52610000000000001</v>
      </c>
      <c r="AX7" s="37"/>
    </row>
  </sheetData>
  <sheetProtection insertRows="0" deleteRows="0" sort="0"/>
  <protectedRanges>
    <protectedRange sqref="AT1 AO1 A8:J184 L8:AX184 A2:E7 G2:AX7" name="Range1"/>
    <protectedRange sqref="K8:K195" name="Range1_1"/>
    <protectedRange sqref="F2:F7" name="Range1_5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L2:L7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T2:T7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2025-12-19T06:34:20Z</dcterms:modified>
</cp:coreProperties>
</file>