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2D1149A-F4A4-4713-B059-0A2BB993C84E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36" l="1"/>
  <c r="AB9" i="36" s="1"/>
  <c r="AD9" i="36" s="1"/>
  <c r="R9" i="36"/>
  <c r="AZ9" i="36"/>
  <c r="AV9" i="36" s="1"/>
  <c r="S9" i="36"/>
  <c r="AP9" i="36" s="1"/>
  <c r="AG9" i="36" l="1"/>
  <c r="AN9" i="36"/>
  <c r="AH9" i="36"/>
  <c r="AJ9" i="36"/>
  <c r="AW9" i="36" s="1"/>
  <c r="AS9" i="36"/>
  <c r="AL9" i="36"/>
  <c r="BD9" i="36"/>
  <c r="BB4" i="36"/>
  <c r="BA9" i="36"/>
  <c r="BD2" i="36"/>
  <c r="R7" i="36"/>
  <c r="R8" i="36"/>
  <c r="R5" i="36"/>
  <c r="R6" i="36"/>
  <c r="R3" i="36"/>
  <c r="R4" i="36"/>
  <c r="R2" i="36"/>
  <c r="Z8" i="36"/>
  <c r="AB8" i="36" s="1"/>
  <c r="AD8" i="36" s="1"/>
  <c r="AS2" i="36" l="1"/>
  <c r="Z7" i="36"/>
  <c r="AB7" i="36" s="1"/>
  <c r="AD7" i="36" s="1"/>
  <c r="Z6" i="36"/>
  <c r="AB6" i="36" s="1"/>
  <c r="AD6" i="36" s="1"/>
  <c r="Z5" i="36"/>
  <c r="AB5" i="36" s="1"/>
  <c r="AD5" i="36" s="1"/>
  <c r="Z4" i="36"/>
  <c r="AB4" i="36" s="1"/>
  <c r="AD4" i="36" s="1"/>
  <c r="Z3" i="36"/>
  <c r="AB3" i="36" s="1"/>
  <c r="AD3" i="36" s="1"/>
  <c r="Z2" i="36"/>
  <c r="AB2" i="36" s="1"/>
  <c r="AD2" i="36" s="1"/>
  <c r="AX9" i="36" l="1"/>
  <c r="BC9" i="36" s="1"/>
  <c r="AL2" i="36"/>
  <c r="AV2" i="36"/>
  <c r="AS3" i="36"/>
  <c r="AP2" i="36"/>
  <c r="AJ3" i="36"/>
  <c r="AL3" i="36"/>
  <c r="AV3" i="36"/>
  <c r="AN3" i="36"/>
  <c r="AN2" i="36"/>
  <c r="BD3" i="36"/>
  <c r="BD4" i="36"/>
  <c r="AJ2" i="36"/>
  <c r="AY9" i="36" l="1"/>
  <c r="AP3" i="36"/>
  <c r="AW3" i="36"/>
  <c r="AX3" i="36" s="1"/>
  <c r="BC3" i="36" s="1"/>
  <c r="AS4" i="36"/>
  <c r="AG3" i="36"/>
  <c r="AH3" i="36" s="1"/>
  <c r="AV4" i="36"/>
  <c r="AJ4" i="36"/>
  <c r="AW2" i="36"/>
  <c r="AX2" i="36" s="1"/>
  <c r="BC2" i="36" s="1"/>
  <c r="AG2" i="36"/>
  <c r="AH2" i="36" s="1"/>
  <c r="AL4" i="36"/>
  <c r="AN4" i="36"/>
  <c r="BD6" i="36"/>
  <c r="AL6" i="36"/>
  <c r="AN6" i="36"/>
  <c r="AV6" i="36"/>
  <c r="AJ6" i="36"/>
  <c r="AS6" i="36"/>
  <c r="AG6" i="36"/>
  <c r="AH6" i="36" s="1"/>
  <c r="AP6" i="36"/>
  <c r="AY3" i="36" l="1"/>
  <c r="AY2" i="36"/>
  <c r="AP4" i="36"/>
  <c r="AW4" i="36" s="1"/>
  <c r="AX4" i="36" s="1"/>
  <c r="AG4" i="36"/>
  <c r="AH4" i="36" s="1"/>
  <c r="AL7" i="36"/>
  <c r="AN7" i="36"/>
  <c r="AV7" i="36"/>
  <c r="BD7" i="36"/>
  <c r="AJ7" i="36"/>
  <c r="AS7" i="36"/>
  <c r="BD5" i="36"/>
  <c r="AS5" i="36"/>
  <c r="AN5" i="36"/>
  <c r="AV5" i="36"/>
  <c r="AL5" i="36"/>
  <c r="AJ5" i="36"/>
  <c r="AW6" i="36"/>
  <c r="AG7" i="36"/>
  <c r="AH7" i="36" s="1"/>
  <c r="AP7" i="36"/>
  <c r="AX6" i="36" l="1"/>
  <c r="BC6" i="36" s="1"/>
  <c r="AW7" i="36"/>
  <c r="BD8" i="36"/>
  <c r="AL8" i="36"/>
  <c r="AS8" i="36"/>
  <c r="AV8" i="36"/>
  <c r="AN8" i="36"/>
  <c r="AJ8" i="36"/>
  <c r="AP5" i="36"/>
  <c r="AW5" i="36" s="1"/>
  <c r="AG5" i="36"/>
  <c r="AH5" i="36" s="1"/>
  <c r="AY4" i="36"/>
  <c r="BC4" i="36"/>
  <c r="AY6" i="36" l="1"/>
  <c r="AX5" i="36"/>
  <c r="AY5" i="36" s="1"/>
  <c r="AX7" i="36"/>
  <c r="BC7" i="36" s="1"/>
  <c r="BC5" i="36"/>
  <c r="AY7" i="36" l="1"/>
  <c r="AP8" i="36"/>
  <c r="AW8" i="36" s="1"/>
  <c r="AX8" i="36" s="1"/>
  <c r="AY8" i="36" s="1"/>
  <c r="AG8" i="36"/>
  <c r="AH8" i="36" s="1"/>
  <c r="BC8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L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N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S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W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X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<sst xmlns="http://schemas.openxmlformats.org/spreadsheetml/2006/main" count="159" uniqueCount="94">
  <si>
    <t>Item Description</t>
  </si>
  <si>
    <t>LDP Cost $</t>
  </si>
  <si>
    <t>Total Load $</t>
  </si>
  <si>
    <t>Duty Rate</t>
  </si>
  <si>
    <t>JLA DI Price</t>
  </si>
  <si>
    <t>6302.32.2040</t>
  </si>
  <si>
    <t>100% Polyester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</si>
  <si>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</si>
  <si>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</si>
  <si>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</si>
  <si>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</si>
  <si>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</si>
  <si>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</si>
  <si>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</si>
  <si>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</si>
  <si>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</si>
  <si>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</si>
  <si>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</si>
  <si>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</si>
  <si>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</si>
  <si>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</si>
  <si>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</si>
  <si>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</si>
  <si>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</si>
  <si>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</si>
  <si>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</si>
  <si>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</si>
  <si>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</si>
  <si>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</si>
  <si>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</si>
  <si>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</si>
  <si>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</si>
  <si>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</si>
  <si>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</si>
  <si>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</si>
  <si>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</si>
  <si>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</si>
  <si>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</si>
  <si>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</si>
  <si>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</si>
  <si>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</si>
  <si>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</si>
  <si>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</si>
  <si>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</si>
  <si>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</si>
  <si>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</si>
  <si>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</si>
  <si>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</si>
  <si>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</si>
  <si>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</si>
  <si>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</si>
  <si>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</si>
  <si>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</si>
  <si>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</si>
  <si>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</si>
  <si>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</si>
  <si>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</si>
  <si>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</si>
  <si>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</si>
  <si>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Carton</t>
  </si>
  <si>
    <t>Solid Microfiber Sheets</t>
  </si>
  <si>
    <t>Customer Item#</t>
  </si>
  <si>
    <t>Additional Customer Item#</t>
  </si>
  <si>
    <t>Additional Customer Price</t>
  </si>
  <si>
    <t>King:108X102"/20x40"(2)/78X80"+14"</t>
  </si>
  <si>
    <t>Queen:90X102"/20x30"(2)/60X80"+14"</t>
  </si>
  <si>
    <t>85grams solid microfiber BTS sheet set with self bag</t>
    <phoneticPr fontId="73" type="noConversion"/>
  </si>
  <si>
    <t>Brilliant White</t>
  </si>
  <si>
    <t>Glacier Gray</t>
  </si>
  <si>
    <t xml:space="preserve">Cream </t>
  </si>
  <si>
    <t>85gsm solid microfiber</t>
    <phoneticPr fontId="73" type="noConversion"/>
  </si>
  <si>
    <t>4069365727928</t>
    <phoneticPr fontId="73" type="noConversion"/>
  </si>
  <si>
    <t>4069365727836</t>
    <phoneticPr fontId="73" type="noConversion"/>
  </si>
  <si>
    <t>4069365727867</t>
    <phoneticPr fontId="73" type="noConversion"/>
  </si>
  <si>
    <t>4069365727843</t>
    <phoneticPr fontId="73" type="noConversion"/>
  </si>
  <si>
    <t>4069365727874</t>
    <phoneticPr fontId="73" type="noConversion"/>
  </si>
  <si>
    <t>4069365727850</t>
    <phoneticPr fontId="73" type="noConversion"/>
  </si>
  <si>
    <t>4069365727881</t>
    <phoneticPr fontId="73" type="noConversion"/>
  </si>
  <si>
    <t>ALDI20-1801</t>
    <phoneticPr fontId="74" type="noConversion"/>
  </si>
  <si>
    <t>ALDI20-1802</t>
  </si>
  <si>
    <t>ALDI20-1803</t>
  </si>
  <si>
    <t>ALDI20-1804</t>
  </si>
  <si>
    <t>ALDI20-1805</t>
  </si>
  <si>
    <t>ALDI20-1806</t>
  </si>
  <si>
    <t>ALDI20-1807</t>
  </si>
  <si>
    <t>ALDI90-1808</t>
    <phoneticPr fontId="73" type="noConversion"/>
  </si>
  <si>
    <t>Full: 81X96"/20x30"(2)/54X75"+14"</t>
    <phoneticPr fontId="73" type="noConversion"/>
  </si>
  <si>
    <t>Queen:90X102"/20x30"(2)/60X80"+14"</t>
    <phoneticPr fontId="73" type="noConversion"/>
  </si>
  <si>
    <t>King:108X102"/20x40"(2)/78X80"+14"</t>
    <phoneticPr fontId="73" type="noConversion"/>
  </si>
  <si>
    <t>Full: 81X96"/20x30"(2)/54X75"+14"/Queen:90X102"/20x30"(2)/60X80"+14"/King:108X102"/20x40"(2)/78X80"+14"</t>
    <phoneticPr fontId="73" type="noConversion"/>
  </si>
  <si>
    <t>Brilliant White</t>
    <phoneticPr fontId="73" type="noConversion"/>
  </si>
  <si>
    <t>Glacier Gray</t>
    <phoneticPr fontId="73" type="noConversion"/>
  </si>
  <si>
    <t xml:space="preserve">Cream </t>
    <phoneticPr fontId="73" type="noConversion"/>
  </si>
  <si>
    <t xml:space="preserve">Brilliant White/Glacier Gray/Cream 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</si>
</sst>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&quot;￥&quot;* #,##0.00_ ;_ &quot;￥&quot;* \-#,##0.00_ ;_ &quot;￥&quot;* &quot;-&quot;??_ ;_ @_ "/>
    <numFmt numFmtId="181" formatCode="0.0%"/>
    <numFmt numFmtId="182" formatCode="&quot;$&quot;#,##0.00"/>
    <numFmt numFmtId="186" formatCode="0.0"/>
    <numFmt numFmtId="187" formatCode="[$$-409]#,##0.00;\-[$$-409]#,##0.00"/>
  </numFmts>
  <fonts count="76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</font>
    <font>
      <sz val="12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15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7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7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9" fillId="0" borderId="0"/>
    <xf numFmtId="0" fontId="4" fillId="0" borderId="0"/>
  </cellStyleXfs>
  <cellXfs count="73">
    <xf numFmtId="0" fontId="0" fillId="0" borderId="0" xfId="0"/>
    <xf numFmtId="182" fontId="49" fillId="0" borderId="10" xfId="1290" applyNumberFormat="1" applyFont="1" applyBorder="1" applyAlignment="1">
      <alignment wrapText="1"/>
    </xf>
    <xf numFmtId="0" fontId="70" fillId="0" borderId="0" xfId="1408" applyAlignment="1">
      <alignment horizontal="center" wrapText="1"/>
    </xf>
    <xf numFmtId="0" fontId="70" fillId="0" borderId="0" xfId="1408" applyAlignment="1">
      <alignment wrapText="1"/>
    </xf>
    <xf numFmtId="10" fontId="70" fillId="0" borderId="0" xfId="1408" applyNumberFormat="1" applyAlignment="1">
      <alignment wrapText="1"/>
    </xf>
    <xf numFmtId="182" fontId="70" fillId="0" borderId="0" xfId="1408" applyNumberFormat="1" applyAlignment="1">
      <alignment wrapText="1"/>
    </xf>
    <xf numFmtId="182" fontId="70" fillId="0" borderId="10" xfId="1408" applyNumberFormat="1" applyBorder="1" applyAlignment="1">
      <alignment wrapText="1"/>
    </xf>
    <xf numFmtId="0" fontId="71" fillId="0" borderId="10" xfId="1408" applyFont="1" applyBorder="1" applyAlignment="1">
      <alignment horizontal="center" wrapText="1"/>
    </xf>
    <xf numFmtId="0" fontId="71" fillId="29" borderId="10" xfId="1408" applyFont="1" applyFill="1" applyBorder="1" applyAlignment="1">
      <alignment horizontal="center" wrapText="1"/>
    </xf>
    <xf numFmtId="0" fontId="72" fillId="29" borderId="10" xfId="1408" applyFont="1" applyFill="1" applyBorder="1" applyAlignment="1">
      <alignment horizontal="center" wrapText="1"/>
    </xf>
    <xf numFmtId="0" fontId="72" fillId="25" borderId="10" xfId="1408" applyFont="1" applyFill="1" applyBorder="1" applyAlignment="1">
      <alignment horizontal="center" wrapText="1"/>
    </xf>
    <xf numFmtId="0" fontId="71" fillId="25" borderId="10" xfId="1408" applyFont="1" applyFill="1" applyBorder="1" applyAlignment="1">
      <alignment horizontal="center" wrapText="1"/>
    </xf>
    <xf numFmtId="182" fontId="71" fillId="27" borderId="11" xfId="1408" applyNumberFormat="1" applyFont="1" applyFill="1" applyBorder="1" applyAlignment="1">
      <alignment horizontal="center" wrapText="1"/>
    </xf>
    <xf numFmtId="182" fontId="71" fillId="30" borderId="11" xfId="1408" applyNumberFormat="1" applyFont="1" applyFill="1" applyBorder="1" applyAlignment="1">
      <alignment horizontal="center" wrapText="1"/>
    </xf>
    <xf numFmtId="0" fontId="72" fillId="0" borderId="10" xfId="1408" applyFont="1" applyBorder="1" applyAlignment="1">
      <alignment horizontal="center" wrapText="1"/>
    </xf>
    <xf numFmtId="186" fontId="71" fillId="0" borderId="10" xfId="1408" applyNumberFormat="1" applyFont="1" applyBorder="1" applyAlignment="1">
      <alignment horizontal="center" wrapText="1"/>
    </xf>
    <xf numFmtId="2" fontId="71" fillId="0" borderId="10" xfId="1408" applyNumberFormat="1" applyFont="1" applyBorder="1" applyAlignment="1">
      <alignment horizontal="center" wrapText="1"/>
    </xf>
    <xf numFmtId="1" fontId="71" fillId="0" borderId="10" xfId="1408" applyNumberFormat="1" applyFont="1" applyBorder="1" applyAlignment="1">
      <alignment horizontal="center" wrapText="1"/>
    </xf>
    <xf numFmtId="2" fontId="49" fillId="0" borderId="10" xfId="1290" applyNumberFormat="1" applyFont="1" applyBorder="1" applyAlignment="1">
      <alignment wrapText="1"/>
    </xf>
    <xf numFmtId="2" fontId="48" fillId="0" borderId="10" xfId="1290" applyNumberFormat="1" applyFont="1" applyBorder="1" applyAlignment="1">
      <alignment wrapText="1"/>
    </xf>
    <xf numFmtId="1" fontId="49" fillId="0" borderId="10" xfId="1290" applyNumberFormat="1" applyFont="1" applyBorder="1" applyAlignment="1">
      <alignment wrapText="1"/>
    </xf>
    <xf numFmtId="10" fontId="71" fillId="0" borderId="10" xfId="1408" applyNumberFormat="1" applyFont="1" applyBorder="1" applyAlignment="1">
      <alignment horizontal="center" wrapText="1"/>
    </xf>
    <xf numFmtId="182" fontId="49" fillId="25" borderId="10" xfId="1290" applyNumberFormat="1" applyFont="1" applyFill="1" applyBorder="1" applyAlignment="1">
      <alignment wrapText="1"/>
    </xf>
    <xf numFmtId="182" fontId="48" fillId="0" borderId="10" xfId="1290" applyNumberFormat="1" applyFont="1" applyBorder="1" applyAlignment="1">
      <alignment wrapText="1"/>
    </xf>
    <xf numFmtId="182" fontId="49" fillId="28" borderId="10" xfId="1290" applyNumberFormat="1" applyFont="1" applyFill="1" applyBorder="1" applyAlignment="1">
      <alignment wrapText="1"/>
    </xf>
    <xf numFmtId="10" fontId="49" fillId="28" borderId="10" xfId="1290" applyNumberFormat="1" applyFont="1" applyFill="1" applyBorder="1" applyAlignment="1">
      <alignment wrapText="1"/>
    </xf>
    <xf numFmtId="182" fontId="48" fillId="31" borderId="10" xfId="1290" applyNumberFormat="1" applyFont="1" applyFill="1" applyBorder="1" applyAlignment="1">
      <alignment wrapText="1"/>
    </xf>
    <xf numFmtId="0" fontId="70" fillId="0" borderId="10" xfId="1408" applyBorder="1" applyAlignment="1">
      <alignment horizontal="center"/>
    </xf>
    <xf numFmtId="0" fontId="70" fillId="0" borderId="10" xfId="1408" applyBorder="1"/>
    <xf numFmtId="182" fontId="70" fillId="0" borderId="11" xfId="1408" applyNumberFormat="1" applyBorder="1"/>
    <xf numFmtId="186" fontId="70" fillId="0" borderId="10" xfId="1408" applyNumberFormat="1" applyBorder="1"/>
    <xf numFmtId="2" fontId="70" fillId="0" borderId="10" xfId="1408" applyNumberFormat="1" applyBorder="1"/>
    <xf numFmtId="1" fontId="70" fillId="0" borderId="10" xfId="1408" applyNumberFormat="1" applyBorder="1"/>
    <xf numFmtId="2" fontId="70" fillId="26" borderId="10" xfId="1408" applyNumberFormat="1" applyFill="1" applyBorder="1"/>
    <xf numFmtId="1" fontId="70" fillId="26" borderId="10" xfId="1408" applyNumberFormat="1" applyFill="1" applyBorder="1"/>
    <xf numFmtId="3" fontId="70" fillId="0" borderId="10" xfId="1408" applyNumberFormat="1" applyBorder="1"/>
    <xf numFmtId="182" fontId="70" fillId="26" borderId="10" xfId="1408" applyNumberFormat="1" applyFill="1" applyBorder="1"/>
    <xf numFmtId="181" fontId="70" fillId="0" borderId="10" xfId="1408" applyNumberFormat="1" applyBorder="1"/>
    <xf numFmtId="10" fontId="70" fillId="0" borderId="10" xfId="1408" applyNumberFormat="1" applyBorder="1"/>
    <xf numFmtId="182" fontId="70" fillId="0" borderId="10" xfId="1408" applyNumberFormat="1" applyBorder="1"/>
    <xf numFmtId="10" fontId="0" fillId="26" borderId="10" xfId="1409" applyNumberFormat="1" applyFont="1" applyFill="1" applyBorder="1" applyAlignment="1"/>
    <xf numFmtId="0" fontId="70" fillId="0" borderId="0" xfId="1408"/>
    <xf numFmtId="0" fontId="70" fillId="0" borderId="10" xfId="1408" applyBorder="1" applyAlignment="1">
      <alignment horizontal="center" wrapText="1"/>
    </xf>
    <xf numFmtId="0" fontId="70" fillId="0" borderId="10" xfId="1408" applyBorder="1" applyAlignment="1">
      <alignment wrapText="1"/>
    </xf>
    <xf numFmtId="2" fontId="70" fillId="26" borderId="10" xfId="1408" applyNumberFormat="1" applyFill="1" applyBorder="1" applyAlignment="1">
      <alignment wrapText="1"/>
    </xf>
    <xf numFmtId="182" fontId="70" fillId="26" borderId="10" xfId="1408" applyNumberFormat="1" applyFill="1" applyBorder="1" applyAlignment="1">
      <alignment wrapText="1"/>
    </xf>
    <xf numFmtId="186" fontId="70" fillId="0" borderId="0" xfId="1408" applyNumberFormat="1" applyAlignment="1">
      <alignment wrapText="1"/>
    </xf>
    <xf numFmtId="2" fontId="70" fillId="0" borderId="0" xfId="1408" applyNumberFormat="1" applyAlignment="1">
      <alignment wrapText="1"/>
    </xf>
    <xf numFmtId="1" fontId="70" fillId="0" borderId="0" xfId="1408" applyNumberFormat="1" applyAlignment="1">
      <alignment wrapText="1"/>
    </xf>
    <xf numFmtId="0" fontId="0" fillId="0" borderId="0" xfId="0" applyAlignment="1">
      <alignment wrapText="1"/>
    </xf>
    <xf numFmtId="0" fontId="50" fillId="29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82" fontId="50" fillId="28" borderId="10" xfId="1290" applyNumberFormat="1" applyFont="1" applyFill="1" applyBorder="1" applyAlignment="1">
      <alignment wrapText="1"/>
    </xf>
    <xf numFmtId="0" fontId="69" fillId="0" borderId="10" xfId="1408" applyFont="1" applyBorder="1"/>
    <xf numFmtId="187" fontId="69" fillId="0" borderId="10" xfId="1408" applyNumberFormat="1" applyFont="1" applyBorder="1"/>
    <xf numFmtId="0" fontId="69" fillId="0" borderId="10" xfId="1408" quotePrefix="1" applyFont="1" applyBorder="1"/>
    <xf numFmtId="0" fontId="69" fillId="0" borderId="10" xfId="1408" quotePrefix="1" applyFont="1" applyBorder="1" applyAlignment="1">
      <alignment wrapText="1"/>
    </xf>
    <xf numFmtId="0" fontId="69" fillId="0" borderId="0" xfId="1408" applyFont="1" applyAlignment="1">
      <alignment wrapText="1"/>
    </xf>
    <xf numFmtId="0" fontId="4" fillId="25" borderId="10" xfId="0" applyFont="1" applyFill="1" applyBorder="1"/>
    <xf numFmtId="0" fontId="69" fillId="0" borderId="10" xfId="1408" applyFont="1" applyBorder="1" applyAlignment="1">
      <alignment vertical="center" wrapText="1"/>
    </xf>
    <xf numFmtId="0" fontId="69" fillId="0" borderId="10" xfId="1408" applyFont="1" applyBorder="1" applyAlignment="1">
      <alignment vertical="center"/>
    </xf>
    <xf numFmtId="0" fontId="69" fillId="0" borderId="10" xfId="1408" applyFont="1" applyBorder="1" applyAlignment="1">
      <alignment horizontal="center"/>
    </xf>
    <xf numFmtId="0" fontId="69" fillId="0" borderId="10" xfId="1408" quotePrefix="1" applyFont="1" applyBorder="1" applyAlignment="1">
      <alignment vertical="center" wrapText="1"/>
    </xf>
    <xf numFmtId="177" fontId="69" fillId="0" borderId="11" xfId="1408" applyNumberFormat="1" applyFont="1" applyBorder="1" applyAlignment="1">
      <alignment vertical="center"/>
    </xf>
    <xf numFmtId="186" fontId="69" fillId="0" borderId="10" xfId="1408" applyNumberFormat="1" applyFont="1" applyBorder="1" applyAlignment="1">
      <alignment vertical="center"/>
    </xf>
    <xf numFmtId="2" fontId="69" fillId="0" borderId="10" xfId="1408" applyNumberFormat="1" applyFont="1" applyBorder="1" applyAlignment="1">
      <alignment vertical="center"/>
    </xf>
    <xf numFmtId="1" fontId="69" fillId="0" borderId="10" xfId="1408" applyNumberFormat="1" applyFont="1" applyBorder="1" applyAlignment="1">
      <alignment vertical="center"/>
    </xf>
    <xf numFmtId="182" fontId="69" fillId="26" borderId="10" xfId="1408" applyNumberFormat="1" applyFont="1" applyFill="1" applyBorder="1" applyAlignment="1">
      <alignment vertical="center"/>
    </xf>
    <xf numFmtId="182" fontId="69" fillId="0" borderId="10" xfId="1408" applyNumberFormat="1" applyFont="1" applyBorder="1" applyAlignment="1">
      <alignment vertical="center" wrapText="1"/>
    </xf>
    <xf numFmtId="10" fontId="75" fillId="26" borderId="10" xfId="1409" applyNumberFormat="1" applyFont="1" applyFill="1" applyBorder="1" applyAlignment="1">
      <alignment vertical="center" wrapText="1"/>
    </xf>
    <xf numFmtId="1" fontId="69" fillId="0" borderId="10" xfId="1408" applyNumberFormat="1" applyFont="1" applyBorder="1" applyAlignment="1">
      <alignment vertical="center" wrapText="1"/>
    </xf>
    <xf numFmtId="0" fontId="69" fillId="0" borderId="0" xfId="1408" applyFont="1" applyAlignment="1">
      <alignment vertical="center" wrapText="1"/>
    </xf>
  </cellXfs>
  <cellStyles count="1415">
    <cellStyle name=" 1" xfId="1" xr:uid="{00000000-0005-0000-0000-000000000000}"/>
    <cellStyle name=" 1 2" xfId="1161" xr:uid="{39C0E0CE-059C-4346-B2F0-4B671746F9A3}"/>
    <cellStyle name="_Anna's Linen Electric 90105" xfId="2" xr:uid="{00000000-0005-0000-0000-000001000000}"/>
    <cellStyle name="_Anna's Linen Electric 90105 2" xfId="1162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3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5" xr:uid="{81DE8B13-6B47-41B1-86DE-049F3175052C}"/>
    <cellStyle name="_Blanket Division Item List Macola# and UPC# 2" xfId="1164" xr:uid="{D7886542-774C-44E4-886A-E4D7263FC59D}"/>
    <cellStyle name="_Blanket Division Item List Macola# and UPC# test" xfId="6" xr:uid="{00000000-0005-0000-0000-000005000000}"/>
    <cellStyle name="_Blanket Division Item List Macola# and UPC# test 2" xfId="1166" xr:uid="{2BB30AC8-A3E7-450A-866B-C421E0DBC5A8}"/>
    <cellStyle name="_CCD-WMCA Sheet Set 02 10 09" xfId="7" xr:uid="{00000000-0005-0000-0000-000006000000}"/>
    <cellStyle name="_CCD-WMCA Sheet Set 02 10 09 2" xfId="1167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8" xr:uid="{902DBE42-903E-488F-8D65-49372AB13E59}"/>
    <cellStyle name="_EE Furniture Quotation of HH samples-20100906" xfId="11" xr:uid="{00000000-0005-0000-0000-00000A000000}"/>
    <cellStyle name="_EE Furniture Quotation of HH samples-20100906 2" xfId="1169" xr:uid="{BE93E1C6-2569-4434-94C9-120677952290}"/>
    <cellStyle name="_ET_STYLE_NoName_00_" xfId="12" xr:uid="{00000000-0005-0000-0000-00000B000000}"/>
    <cellStyle name="_ET_STYLE_NoName_00_ 2" xfId="1170" xr:uid="{8528A2BF-5223-4E12-8AE4-52155051617B}"/>
    <cellStyle name="_ET_STYLE_NoName_00__CO080506-MPD-375" xfId="13" xr:uid="{00000000-0005-0000-0000-00000C000000}"/>
    <cellStyle name="_ET_STYLE_NoName_00__CO080506-MPD-375 2" xfId="1171" xr:uid="{D40E1190-5A9A-4106-84EF-4578522231E0}"/>
    <cellStyle name="_ET_STYLE_NoName_00__CO080506-MPD-500" xfId="14" xr:uid="{00000000-0005-0000-0000-00000D000000}"/>
    <cellStyle name="_ET_STYLE_NoName_00__CO080506-MPD-500 2" xfId="1172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3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4" xr:uid="{E26F6923-E3C5-431E-B1D5-41A03F0B8170}"/>
    <cellStyle name="_HP sample quotation100212" xfId="21" xr:uid="{00000000-0005-0000-0000-000014000000}"/>
    <cellStyle name="_HP sample quotation100212 2" xfId="1175" xr:uid="{CD771175-D390-4522-A72D-B2D1C8BCFA24}"/>
    <cellStyle name="_HSN Blanket  Throw  90106 complete" xfId="22" xr:uid="{00000000-0005-0000-0000-000015000000}"/>
    <cellStyle name="_HSN Blanket  Throw  90106 complete 2" xfId="1176" xr:uid="{ECF8C8E1-2F4B-44D2-B05A-A08E3FC51945}"/>
    <cellStyle name="_JLA-090613A pillow and throw (2)" xfId="23" xr:uid="{00000000-0005-0000-0000-000016000000}"/>
    <cellStyle name="_JLA-090613A pillow and throw (2) 2" xfId="1177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8" xr:uid="{B8315347-7696-4079-B979-7C277E622B95}"/>
    <cellStyle name="_JLA-090617A pillow and throw (2)" xfId="25" xr:uid="{00000000-0005-0000-0000-000018000000}"/>
    <cellStyle name="_JLA-090617A pillow and throw (2) 2" xfId="1179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80" xr:uid="{838130D5-DCC7-48AF-86A0-0D60A811CCBF}"/>
    <cellStyle name="_Mar 09 Market Week Blanket &amp; Throw Non-Electric" xfId="27" xr:uid="{00000000-0005-0000-0000-00001A000000}"/>
    <cellStyle name="_Mar 09 Market Week Blanket &amp; Throw Non-Electric 2" xfId="1181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2" xr:uid="{AE8D1DA1-4A8F-431E-B36D-77355E4A5B30}"/>
    <cellStyle name="_Quota of HP samples--kaifa--20100907" xfId="29" xr:uid="{00000000-0005-0000-0000-00001C000000}"/>
    <cellStyle name="_Quota of HP samples--kaifa--20100907 2" xfId="1183" xr:uid="{359C1537-DA9A-4E7F-9C55-7F97E308882C}"/>
    <cellStyle name="_Quota of HP samples--kaifa--20100929rvd" xfId="30" xr:uid="{00000000-0005-0000-0000-00001D000000}"/>
    <cellStyle name="_Quota of HP samples--kaifa--20100929rvd 2" xfId="1184" xr:uid="{FDA7B64F-E48A-4BCF-B0A0-585861B435BD}"/>
    <cellStyle name="_QUOTATION FOR HIGH POINT SAMPLES-JINZHENG-20100907" xfId="31" xr:uid="{00000000-0005-0000-0000-00001E000000}"/>
    <cellStyle name="_QUOTATION FOR HIGH POINT SAMPLES-JINZHENG-20100907 2" xfId="1185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7" xr:uid="{DD48A1C8-2F07-4895-ABA6-A6A71BF2169E}"/>
    <cellStyle name="_Quotation of HP samples--YOUBANG-20100907 2" xfId="1186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9" xr:uid="{6DCE6AF8-403F-4310-B618-16AFE349DC12}"/>
    <cellStyle name="_Quotation sheet of HP samples- Jincheng-20100907 2" xfId="1188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1" xr:uid="{FA7810DD-D306-46BF-BB69-B1722F51A2EF}"/>
    <cellStyle name="_SF91026 6151 6154recliner LH-250RK-F chair 2" xfId="1190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2" xr:uid="{1B93EF84-841C-4888-A8A5-9FCD975D1A0F}"/>
    <cellStyle name="_SF91120 armless chair KF0026chair 1999R-KD Chaise " xfId="39" xr:uid="{00000000-0005-0000-0000-000026000000}"/>
    <cellStyle name="_SF91120 armless chair KF0026chair 1999R-KD Chaise  2" xfId="1193" xr:uid="{285CAF5D-DB92-47C0-AA50-5376B5449E77}"/>
    <cellStyle name="_Shopko chairs 090413" xfId="40" xr:uid="{00000000-0005-0000-0000-000027000000}"/>
    <cellStyle name="_Shopko chairs 090413 2" xfId="1194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5" xr:uid="{BB118568-CBA8-4C0B-B937-B7DA53136BC6}"/>
    <cellStyle name="_Sofa Mart Morris chair quotation 2010-4-9 (2)" xfId="42" xr:uid="{00000000-0005-0000-0000-000029000000}"/>
    <cellStyle name="_Sofa Mart Morris chair quotation 2010-4-9 (2) 2" xfId="1196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7" xr:uid="{F8AEB895-3E12-45B8-A645-188F40505975}"/>
    <cellStyle name="_TW Home Quotation -builwell-High Point2010-9-14" xfId="47" xr:uid="{00000000-0005-0000-0000-00002E000000}"/>
    <cellStyle name="_TW Home Quotation -builwell-High Point2010-9-14 2" xfId="1198" xr:uid="{5AA4FAE3-C936-4BA3-812A-F5D9637FBB66}"/>
    <cellStyle name="_TW Home Quotation -builwell-High Point2010-9-23RVD (2)" xfId="48" xr:uid="{00000000-0005-0000-0000-00002F000000}"/>
    <cellStyle name="_TW Home Quotation -builwell-High Point2010-9-23RVD (2) 2" xfId="1199" xr:uid="{4FF4643B-2CF2-4F4E-8DBD-1AA2B36AF986}"/>
    <cellStyle name="_TW Home Quotation -builwell-High Point2010-9-29RVD" xfId="49" xr:uid="{00000000-0005-0000-0000-000030000000}"/>
    <cellStyle name="_TW Home Quotation -builwell-High Point2010-9-29RVD 2" xfId="1200" xr:uid="{F7A429CF-2712-4824-8FE6-C8207D4C86BF}"/>
    <cellStyle name="_TW Home Quotation -builwell-High Point2010-9-30RVD" xfId="50" xr:uid="{00000000-0005-0000-0000-000031000000}"/>
    <cellStyle name="_TW Home Quotation -builwell-High Point2010-9-30RVD 2" xfId="1201" xr:uid="{08C9F674-7FDD-4E93-B92F-0F544FA4D327}"/>
    <cellStyle name="_TW Home Quotation -builwell-High Point2010-9-9RVD" xfId="51" xr:uid="{00000000-0005-0000-0000-000032000000}"/>
    <cellStyle name="_TW Home Quotation -builwell-High Point2010-9-9RVD 2" xfId="1202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3" xr:uid="{50EB9AB6-003F-413C-9FBD-6BEA69DCD94D}"/>
    <cellStyle name="_TW Home Quotation of HP sample-CHUANYANG-2010-9-7- 2" xfId="1204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6" xr:uid="{A0E2CA63-2BE9-4CDF-AE48-71114AECF16F}"/>
    <cellStyle name="_TW_Home_Quotation_sheet of HP samples-chairone-20100907 2" xfId="1205" xr:uid="{30C1E2C9-5DCB-423C-8094-1D573A01568B}"/>
    <cellStyle name="_USWW order and expense summary 0907" xfId="56" xr:uid="{00000000-0005-0000-0000-000037000000}"/>
    <cellStyle name="_USWW order and expense summary 0907 2" xfId="1207" xr:uid="{49F26ED0-33D8-4309-9AAB-6E2ED62D18BD}"/>
    <cellStyle name="_USWW order and expense summary 1013" xfId="57" xr:uid="{00000000-0005-0000-0000-000038000000}"/>
    <cellStyle name="_USWW order and expense summary 1013 2" xfId="1208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9" xr:uid="{F9F308F4-8BA7-4ACC-BD55-587F36970085}"/>
    <cellStyle name="_WM seasonal fleece sheets price updated 100224" xfId="61" xr:uid="{00000000-0005-0000-0000-00003C000000}"/>
    <cellStyle name="_WM seasonal fleece sheets price updated 100224 2" xfId="1210" xr:uid="{9FA48297-BA10-463E-98A6-BEB61B17D788}"/>
    <cellStyle name="_WMCADI Blanket  Throw 90210" xfId="62" xr:uid="{00000000-0005-0000-0000-00003D000000}"/>
    <cellStyle name="_WMCADI Blanket  Throw 90210 2" xfId="1211" xr:uid="{05D55F48-F07E-4B7C-BC7D-E935C22616CA}"/>
    <cellStyle name="_WMCADI Blanket &amp; Throw 90210" xfId="63" xr:uid="{00000000-0005-0000-0000-00003E000000}"/>
    <cellStyle name="_WMCADI Blanket &amp; Throw 90210 2" xfId="1212" xr:uid="{58E3EF38-82C1-43AD-9420-333C3023C221}"/>
    <cellStyle name="_WMCADI Blanket &amp; Throw 90327" xfId="64" xr:uid="{00000000-0005-0000-0000-00003F000000}"/>
    <cellStyle name="_WMCADI Blanket &amp; Throw 90327 2" xfId="1213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4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6" xr:uid="{545767F3-254C-4A5A-92A1-CD2EE9BCC872}"/>
    <cellStyle name="20% - 强调文字颜色 1 3" xfId="80" xr:uid="{00000000-0005-0000-0000-00004F000000}"/>
    <cellStyle name="20% - 强调文字颜色 1 3 2" xfId="1217" xr:uid="{231DC127-95FC-4736-88E4-05D9A73F1688}"/>
    <cellStyle name="20% - 强调文字颜色 1 4" xfId="1215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9" xr:uid="{2002232B-DD23-49F5-A210-32E56776C6B7}"/>
    <cellStyle name="20% - 强调文字颜色 2 3" xfId="83" xr:uid="{00000000-0005-0000-0000-000052000000}"/>
    <cellStyle name="20% - 强调文字颜色 2 3 2" xfId="1220" xr:uid="{E8749BA6-5DFD-4A92-B67C-12E75D43B766}"/>
    <cellStyle name="20% - 强调文字颜色 2 4" xfId="1218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2" xr:uid="{7AE225D1-9934-48DA-8C49-F3C2C9A8CCD5}"/>
    <cellStyle name="20% - 强调文字颜色 3 3" xfId="86" xr:uid="{00000000-0005-0000-0000-000055000000}"/>
    <cellStyle name="20% - 强调文字颜色 3 3 2" xfId="1223" xr:uid="{A20BC2BB-2B83-404D-94BE-390F32D19D64}"/>
    <cellStyle name="20% - 强调文字颜色 3 4" xfId="1221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5" xr:uid="{399FE54E-57F6-497E-866A-5ECB1AC4D0F8}"/>
    <cellStyle name="20% - 强调文字颜色 4 3" xfId="89" xr:uid="{00000000-0005-0000-0000-000058000000}"/>
    <cellStyle name="20% - 强调文字颜色 4 3 2" xfId="1226" xr:uid="{9D02186B-5EDC-464F-8546-11AA5E5401BF}"/>
    <cellStyle name="20% - 强调文字颜色 4 4" xfId="1224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8" xr:uid="{97CC156F-EE2D-4BD9-BEA4-2AAB70BBFD06}"/>
    <cellStyle name="20% - 强调文字颜色 5 3" xfId="92" xr:uid="{00000000-0005-0000-0000-00005B000000}"/>
    <cellStyle name="20% - 强调文字颜色 5 3 2" xfId="1229" xr:uid="{ADD0E046-157A-40BF-A2FA-602534529DB2}"/>
    <cellStyle name="20% - 强调文字颜色 5 4" xfId="1227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1" xr:uid="{12BB7656-E902-4E36-AFB4-744D2327A73D}"/>
    <cellStyle name="20% - 强调文字颜色 6 3" xfId="95" xr:uid="{00000000-0005-0000-0000-00005E000000}"/>
    <cellStyle name="20% - 强调文字颜色 6 3 2" xfId="1232" xr:uid="{2474F93F-E0C3-4C4C-A9BF-5BAE56098F7B}"/>
    <cellStyle name="20% - 强调文字颜色 6 4" xfId="1230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4" xr:uid="{48C369B7-25FB-42FD-9A16-E83E943BAE4B}"/>
    <cellStyle name="40% - 强调文字颜色 1 3" xfId="110" xr:uid="{00000000-0005-0000-0000-00006D000000}"/>
    <cellStyle name="40% - 强调文字颜色 1 3 2" xfId="1235" xr:uid="{B9FCD017-EEE5-41D6-A6FF-65F448D986FB}"/>
    <cellStyle name="40% - 强调文字颜色 1 4" xfId="1233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7" xr:uid="{B928B120-922D-4B84-8DE0-58EF824D8357}"/>
    <cellStyle name="40% - 强调文字颜色 2 3" xfId="113" xr:uid="{00000000-0005-0000-0000-000070000000}"/>
    <cellStyle name="40% - 强调文字颜色 2 3 2" xfId="1238" xr:uid="{B9F6E47D-DB9D-4FED-A8A9-0A1F04102A44}"/>
    <cellStyle name="40% - 强调文字颜色 2 4" xfId="1236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40" xr:uid="{1E36D042-A380-4A14-A64B-AABE8CBF685F}"/>
    <cellStyle name="40% - 强调文字颜色 3 3" xfId="116" xr:uid="{00000000-0005-0000-0000-000073000000}"/>
    <cellStyle name="40% - 强调文字颜色 3 3 2" xfId="1241" xr:uid="{F0BD2BD3-8BAE-4E4B-9FA7-F7D929A16F91}"/>
    <cellStyle name="40% - 强调文字颜色 3 4" xfId="1239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3" xr:uid="{92569F51-088C-4BAA-8CFD-7ACED07EDBBB}"/>
    <cellStyle name="40% - 强调文字颜色 4 3" xfId="119" xr:uid="{00000000-0005-0000-0000-000076000000}"/>
    <cellStyle name="40% - 强调文字颜色 4 3 2" xfId="1244" xr:uid="{E92FC805-6EEC-4E25-9EF9-69BEA18C3382}"/>
    <cellStyle name="40% - 强调文字颜色 4 4" xfId="1242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6" xr:uid="{AC184633-8CB6-4DF6-92CB-7E696CCDECD3}"/>
    <cellStyle name="40% - 强调文字颜色 5 3" xfId="122" xr:uid="{00000000-0005-0000-0000-000079000000}"/>
    <cellStyle name="40% - 强调文字颜色 5 3 2" xfId="1247" xr:uid="{A801F2B8-8A3E-47EA-9BEE-03917C0E8866}"/>
    <cellStyle name="40% - 强调文字颜色 5 4" xfId="1245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9" xr:uid="{5355A655-09EE-4B97-BCAB-7A01F40A7214}"/>
    <cellStyle name="40% - 强调文字颜色 6 3" xfId="125" xr:uid="{00000000-0005-0000-0000-00007C000000}"/>
    <cellStyle name="40% - 强调文字颜色 6 3 2" xfId="1250" xr:uid="{86DEA00F-4C1F-4662-A773-DDBDD5CDA082}"/>
    <cellStyle name="40% - 强调文字颜色 6 4" xfId="1248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2" xr:uid="{7F4D647D-29EF-4869-8A79-8E450D8E4FDE}"/>
    <cellStyle name="60% - 强调文字颜色 1 3" xfId="134" xr:uid="{00000000-0005-0000-0000-000085000000}"/>
    <cellStyle name="60% - 强调文字颜色 1 3 2" xfId="1253" xr:uid="{EB5A821D-2177-4454-9BAC-E726A3B486A6}"/>
    <cellStyle name="60% - 强调文字颜色 1 4" xfId="1251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5" xr:uid="{DA4FCE42-B656-4C34-9FFB-74DED485A5F9}"/>
    <cellStyle name="60% - 强调文字颜色 2 3" xfId="137" xr:uid="{00000000-0005-0000-0000-000088000000}"/>
    <cellStyle name="60% - 强调文字颜色 2 3 2" xfId="1256" xr:uid="{9862B2E0-C187-4004-971C-576C13DEF2B1}"/>
    <cellStyle name="60% - 强调文字颜色 2 4" xfId="1254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8" xr:uid="{C58C179C-2BA1-4DA1-ADCC-87DA05988580}"/>
    <cellStyle name="60% - 强调文字颜色 3 3" xfId="140" xr:uid="{00000000-0005-0000-0000-00008B000000}"/>
    <cellStyle name="60% - 强调文字颜色 3 3 2" xfId="1259" xr:uid="{03E51856-2575-419B-8C3D-1338F4BBAD21}"/>
    <cellStyle name="60% - 强调文字颜色 3 4" xfId="1257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1" xr:uid="{3424E552-7FB1-4F4D-BA02-7873CEAB32F6}"/>
    <cellStyle name="60% - 强调文字颜色 4 3" xfId="143" xr:uid="{00000000-0005-0000-0000-00008E000000}"/>
    <cellStyle name="60% - 强调文字颜色 4 3 2" xfId="1262" xr:uid="{B2F527CF-B56B-4DC8-803A-2B6E6EE7A555}"/>
    <cellStyle name="60% - 强调文字颜色 4 4" xfId="1260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4" xr:uid="{2007E108-ED12-41D2-B2B1-9B13702CAAA1}"/>
    <cellStyle name="60% - 强调文字颜色 5 3" xfId="146" xr:uid="{00000000-0005-0000-0000-000091000000}"/>
    <cellStyle name="60% - 强调文字颜色 5 3 2" xfId="1265" xr:uid="{15E2F141-174B-43A3-A6F6-0DB3AE031675}"/>
    <cellStyle name="60% - 强调文字颜色 5 4" xfId="1263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7" xr:uid="{71F7E341-B228-41A3-B2C1-D35FCDD7B62D}"/>
    <cellStyle name="60% - 强调文字颜色 6 3" xfId="149" xr:uid="{00000000-0005-0000-0000-000094000000}"/>
    <cellStyle name="60% - 强调文字颜色 6 3 2" xfId="1268" xr:uid="{35A4215D-95DC-4A7E-88E1-2AC5AA8FE9D3}"/>
    <cellStyle name="60% - 强调文字颜色 6 4" xfId="1266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70" xr:uid="{AE92808E-73E7-4093-9D80-AE41A6540463}"/>
    <cellStyle name="Comma 2 3" xfId="161" xr:uid="{00000000-0005-0000-0000-0000A0000000}"/>
    <cellStyle name="Comma 2 3 2" xfId="1271" xr:uid="{BF4A3FB7-B464-40AF-8772-2C05A8B6FBF8}"/>
    <cellStyle name="Comma 2 4" xfId="1269" xr:uid="{9B94882A-6BD6-4A14-9784-6ADFDD9E7972}"/>
    <cellStyle name="Comma 3" xfId="162" xr:uid="{00000000-0005-0000-0000-0000A1000000}"/>
    <cellStyle name="Comma 3 2" xfId="163" xr:uid="{00000000-0005-0000-0000-0000A2000000}"/>
    <cellStyle name="Comma 3 2 2" xfId="1273" xr:uid="{D86A7087-4DCA-4292-8068-4FA0B095EEB4}"/>
    <cellStyle name="Comma 3 3" xfId="1272" xr:uid="{5DE56C49-E2F7-45CF-A5D2-D70DBA2B79FC}"/>
    <cellStyle name="Comma 4" xfId="164" xr:uid="{00000000-0005-0000-0000-0000A3000000}"/>
    <cellStyle name="Comma 4 2" xfId="1274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5" xr:uid="{669A9448-C05A-41DD-AE53-E9CC46499D27}"/>
    <cellStyle name="Currency 2 3" xfId="168" xr:uid="{00000000-0005-0000-0000-0000A8000000}"/>
    <cellStyle name="Currency 2 3 2" xfId="1403" xr:uid="{CA589465-AE6C-4FDB-8BCA-C499A9B40222}"/>
    <cellStyle name="Currency 21" xfId="169" xr:uid="{00000000-0005-0000-0000-0000A9000000}"/>
    <cellStyle name="Currency 21 2" xfId="1276" xr:uid="{577CF291-62BA-41CA-BE8F-019C28159D10}"/>
    <cellStyle name="Currency 3" xfId="170" xr:uid="{00000000-0005-0000-0000-0000AA000000}"/>
    <cellStyle name="Currency 3 2" xfId="1277" xr:uid="{DCD8CD90-4F62-4925-B4B4-26DB617AB56B}"/>
    <cellStyle name="Currency 4" xfId="1405" xr:uid="{579BD93C-5F6E-4105-86B9-D8D5D1E8B5EF}"/>
    <cellStyle name="Currency_Meijer WR cotton flannel sheet set  01202014 flannel quote hellen" xfId="171" xr:uid="{00000000-0005-0000-0000-0000AB000000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8" xr:uid="{8ABB1BD2-8BF9-4FA2-9D2D-33502FBBA3CA}"/>
    <cellStyle name="Normal 1" xfId="184" xr:uid="{00000000-0005-0000-0000-0000BB000000}"/>
    <cellStyle name="Normal 1 2" xfId="1279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80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1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2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3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4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5" xr:uid="{7B48F8CC-78AC-4B01-B27F-1457A4F4D8BC}"/>
    <cellStyle name="Normal 16" xfId="337" xr:uid="{00000000-0005-0000-0000-000054010000}"/>
    <cellStyle name="Normal 16 2" xfId="1286" xr:uid="{9FCE3895-A256-493E-BB5A-F57F860FA1C9}"/>
    <cellStyle name="Normal 17" xfId="338" xr:uid="{00000000-0005-0000-0000-000055010000}"/>
    <cellStyle name="Normal 17 2" xfId="1287" xr:uid="{72076E3A-D763-4233-9393-C5124E89EDC1}"/>
    <cellStyle name="Normal 18" xfId="339" xr:uid="{00000000-0005-0000-0000-000056010000}"/>
    <cellStyle name="Normal 18 2" xfId="1288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9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90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1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2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3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8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4" xr:uid="{23B0FD09-0FCF-4FCE-B175-4C9BA6DECB6A}"/>
    <cellStyle name="Normal 2 4 11" xfId="431" xr:uid="{00000000-0005-0000-0000-0000B2010000}"/>
    <cellStyle name="Normal 2 4 11 2" xfId="1295" xr:uid="{E97CA1F3-8A8F-48E5-844A-8C85E21107D4}"/>
    <cellStyle name="Normal 2 4 12" xfId="432" xr:uid="{00000000-0005-0000-0000-0000B3010000}"/>
    <cellStyle name="Normal 2 4 12 2" xfId="1296" xr:uid="{76241638-699F-44A5-A20A-965656F017D8}"/>
    <cellStyle name="Normal 2 4 13" xfId="433" xr:uid="{00000000-0005-0000-0000-0000B4010000}"/>
    <cellStyle name="Normal 2 4 13 2" xfId="1297" xr:uid="{E8BA59E1-F060-4D63-8EEF-2DE41BDF6AEA}"/>
    <cellStyle name="Normal 2 4 14" xfId="434" xr:uid="{00000000-0005-0000-0000-0000B5010000}"/>
    <cellStyle name="Normal 2 4 14 2" xfId="1298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9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300" xr:uid="{F53D21CF-4B54-4826-8BEC-15619F1D6EE4}"/>
    <cellStyle name="Normal 2 4 4" xfId="461" xr:uid="{00000000-0005-0000-0000-0000D0010000}"/>
    <cellStyle name="Normal 2 4 4 2" xfId="1301" xr:uid="{3F2D856B-5263-4242-B00B-2CF8F998070D}"/>
    <cellStyle name="Normal 2 4 5" xfId="462" xr:uid="{00000000-0005-0000-0000-0000D1010000}"/>
    <cellStyle name="Normal 2 4 5 2" xfId="1302" xr:uid="{BC9B7DDF-6848-4308-B00D-BF88B80B5E36}"/>
    <cellStyle name="Normal 2 4 6" xfId="463" xr:uid="{00000000-0005-0000-0000-0000D2010000}"/>
    <cellStyle name="Normal 2 4 6 2" xfId="1303" xr:uid="{67B7CE40-F371-4F25-A33C-E4FDB5FB245A}"/>
    <cellStyle name="Normal 2 4 7" xfId="464" xr:uid="{00000000-0005-0000-0000-0000D3010000}"/>
    <cellStyle name="Normal 2 4 7 2" xfId="1304" xr:uid="{F609ED34-2C39-4F71-AB07-C0FB205AF65F}"/>
    <cellStyle name="Normal 2 4 8" xfId="465" xr:uid="{00000000-0005-0000-0000-0000D4010000}"/>
    <cellStyle name="Normal 2 4 8 2" xfId="1305" xr:uid="{4A8F1F78-15CA-41F0-9BED-DDF525DA576F}"/>
    <cellStyle name="Normal 2 4 9" xfId="466" xr:uid="{00000000-0005-0000-0000-0000D5010000}"/>
    <cellStyle name="Normal 2 4 9 2" xfId="1306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7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8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4" xr:uid="{2EDB78CA-B287-4A63-BEFD-B8A98B0D1222}"/>
    <cellStyle name="Normal 28" xfId="1407" xr:uid="{ECACB8F6-8987-4073-83A4-9DA814A2B9DE}"/>
    <cellStyle name="Normal 28 4" xfId="508" xr:uid="{00000000-0005-0000-0000-0000FF010000}"/>
    <cellStyle name="Normal 28 4 2" xfId="1309" xr:uid="{F21542F4-A8D2-46A6-B2E0-F62EF05B823A}"/>
    <cellStyle name="Normal 28 6" xfId="509" xr:uid="{00000000-0005-0000-0000-000000020000}"/>
    <cellStyle name="Normal 28 6 2" xfId="1310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1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2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3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4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5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6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7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8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" xfId="946" xr:uid="{00000000-0005-0000-0000-0000B5030000}"/>
    <cellStyle name="Normal1" xfId="947" xr:uid="{00000000-0005-0000-0000-0000BA030000}"/>
    <cellStyle name="Normal1 2" xfId="1319" xr:uid="{8349CE9C-7A11-47A7-A82A-1222A43EE0D0}"/>
    <cellStyle name="Note 10" xfId="948" xr:uid="{00000000-0005-0000-0000-0000BB030000}"/>
    <cellStyle name="Note 10 2" xfId="949" xr:uid="{00000000-0005-0000-0000-0000BC030000}"/>
    <cellStyle name="Note 10 3" xfId="950" xr:uid="{00000000-0005-0000-0000-0000BD030000}"/>
    <cellStyle name="Note 10 4" xfId="951" xr:uid="{00000000-0005-0000-0000-0000BE030000}"/>
    <cellStyle name="Note 10 5" xfId="952" xr:uid="{00000000-0005-0000-0000-0000BF030000}"/>
    <cellStyle name="Note 10 6" xfId="953" xr:uid="{00000000-0005-0000-0000-0000C0030000}"/>
    <cellStyle name="Note 10 7" xfId="954" xr:uid="{00000000-0005-0000-0000-0000C1030000}"/>
    <cellStyle name="Note 10_Ecommerce Sheet set Committment update 120902 (2)" xfId="955" xr:uid="{00000000-0005-0000-0000-0000C2030000}"/>
    <cellStyle name="Note 11" xfId="956" xr:uid="{00000000-0005-0000-0000-0000C3030000}"/>
    <cellStyle name="Note 11 2" xfId="957" xr:uid="{00000000-0005-0000-0000-0000C4030000}"/>
    <cellStyle name="Note 11 3" xfId="958" xr:uid="{00000000-0005-0000-0000-0000C5030000}"/>
    <cellStyle name="Note 11 4" xfId="959" xr:uid="{00000000-0005-0000-0000-0000C6030000}"/>
    <cellStyle name="Note 11 5" xfId="960" xr:uid="{00000000-0005-0000-0000-0000C7030000}"/>
    <cellStyle name="Note 11 6" xfId="961" xr:uid="{00000000-0005-0000-0000-0000C8030000}"/>
    <cellStyle name="Note 11 7" xfId="962" xr:uid="{00000000-0005-0000-0000-0000C9030000}"/>
    <cellStyle name="Note 11_Ecommerce Sheet set Committment update 120902 (2)" xfId="963" xr:uid="{00000000-0005-0000-0000-0000CA030000}"/>
    <cellStyle name="Note 12" xfId="964" xr:uid="{00000000-0005-0000-0000-0000CB030000}"/>
    <cellStyle name="Note 12 2" xfId="965" xr:uid="{00000000-0005-0000-0000-0000CC030000}"/>
    <cellStyle name="Note 12 3" xfId="966" xr:uid="{00000000-0005-0000-0000-0000CD030000}"/>
    <cellStyle name="Note 12 4" xfId="967" xr:uid="{00000000-0005-0000-0000-0000CE030000}"/>
    <cellStyle name="Note 12 5" xfId="968" xr:uid="{00000000-0005-0000-0000-0000CF030000}"/>
    <cellStyle name="Note 12 6" xfId="969" xr:uid="{00000000-0005-0000-0000-0000D0030000}"/>
    <cellStyle name="Note 12 7" xfId="970" xr:uid="{00000000-0005-0000-0000-0000D1030000}"/>
    <cellStyle name="Note 12_Ecommerce Sheet set Committment update 120902 (2)" xfId="971" xr:uid="{00000000-0005-0000-0000-0000D2030000}"/>
    <cellStyle name="Note 13" xfId="972" xr:uid="{00000000-0005-0000-0000-0000D3030000}"/>
    <cellStyle name="Note 13 2" xfId="973" xr:uid="{00000000-0005-0000-0000-0000D4030000}"/>
    <cellStyle name="Note 13 3" xfId="974" xr:uid="{00000000-0005-0000-0000-0000D5030000}"/>
    <cellStyle name="Note 13 4" xfId="975" xr:uid="{00000000-0005-0000-0000-0000D6030000}"/>
    <cellStyle name="Note 13 5" xfId="976" xr:uid="{00000000-0005-0000-0000-0000D7030000}"/>
    <cellStyle name="Note 13 6" xfId="977" xr:uid="{00000000-0005-0000-0000-0000D8030000}"/>
    <cellStyle name="Note 13 7" xfId="978" xr:uid="{00000000-0005-0000-0000-0000D9030000}"/>
    <cellStyle name="Note 13_Ecommerce Sheet set Committment update 120902 (2)" xfId="979" xr:uid="{00000000-0005-0000-0000-0000DA030000}"/>
    <cellStyle name="Note 14" xfId="980" xr:uid="{00000000-0005-0000-0000-0000DB030000}"/>
    <cellStyle name="Note 14 2" xfId="981" xr:uid="{00000000-0005-0000-0000-0000DC030000}"/>
    <cellStyle name="Note 14 3" xfId="982" xr:uid="{00000000-0005-0000-0000-0000DD030000}"/>
    <cellStyle name="Note 14 4" xfId="983" xr:uid="{00000000-0005-0000-0000-0000DE030000}"/>
    <cellStyle name="Note 14 5" xfId="984" xr:uid="{00000000-0005-0000-0000-0000DF030000}"/>
    <cellStyle name="Note 14 6" xfId="985" xr:uid="{00000000-0005-0000-0000-0000E0030000}"/>
    <cellStyle name="Note 14 7" xfId="986" xr:uid="{00000000-0005-0000-0000-0000E1030000}"/>
    <cellStyle name="Note 14_Ecommerce Sheet set Committment update 120902 (2)" xfId="987" xr:uid="{00000000-0005-0000-0000-0000E2030000}"/>
    <cellStyle name="Note 15" xfId="988" xr:uid="{00000000-0005-0000-0000-0000E3030000}"/>
    <cellStyle name="Note 15 2" xfId="989" xr:uid="{00000000-0005-0000-0000-0000E4030000}"/>
    <cellStyle name="Note 15 3" xfId="990" xr:uid="{00000000-0005-0000-0000-0000E5030000}"/>
    <cellStyle name="Note 15_Ecommerce Sheet set Committment update 120902 (2)" xfId="991" xr:uid="{00000000-0005-0000-0000-0000E6030000}"/>
    <cellStyle name="Note 16" xfId="992" xr:uid="{00000000-0005-0000-0000-0000E7030000}"/>
    <cellStyle name="Note 16 2" xfId="993" xr:uid="{00000000-0005-0000-0000-0000E8030000}"/>
    <cellStyle name="Note 16 3" xfId="994" xr:uid="{00000000-0005-0000-0000-0000E9030000}"/>
    <cellStyle name="Note 16_Ecommerce Sheet set Committment update 120902 (2)" xfId="995" xr:uid="{00000000-0005-0000-0000-0000EA030000}"/>
    <cellStyle name="Note 2" xfId="996" xr:uid="{00000000-0005-0000-0000-0000EB030000}"/>
    <cellStyle name="Note 2 2" xfId="997" xr:uid="{00000000-0005-0000-0000-0000EC030000}"/>
    <cellStyle name="Note 2 3" xfId="998" xr:uid="{00000000-0005-0000-0000-0000ED030000}"/>
    <cellStyle name="Note 2 4" xfId="999" xr:uid="{00000000-0005-0000-0000-0000EE030000}"/>
    <cellStyle name="Note 2 5" xfId="1000" xr:uid="{00000000-0005-0000-0000-0000EF030000}"/>
    <cellStyle name="Note 2 6" xfId="1001" xr:uid="{00000000-0005-0000-0000-0000F0030000}"/>
    <cellStyle name="Note 2 7" xfId="1002" xr:uid="{00000000-0005-0000-0000-0000F1030000}"/>
    <cellStyle name="Note 2 8" xfId="1003" xr:uid="{00000000-0005-0000-0000-0000F2030000}"/>
    <cellStyle name="Note 2 8 2" xfId="1320" xr:uid="{F50212E5-F1CC-4340-A67A-9C1C9589B864}"/>
    <cellStyle name="Note 2_Ecommerce Sheet set Committment update 120902 (2)" xfId="1004" xr:uid="{00000000-0005-0000-0000-0000F3030000}"/>
    <cellStyle name="Note 3" xfId="1005" xr:uid="{00000000-0005-0000-0000-0000F4030000}"/>
    <cellStyle name="Note 3 2" xfId="1006" xr:uid="{00000000-0005-0000-0000-0000F5030000}"/>
    <cellStyle name="Note 3 3" xfId="1007" xr:uid="{00000000-0005-0000-0000-0000F6030000}"/>
    <cellStyle name="Note 3 4" xfId="1008" xr:uid="{00000000-0005-0000-0000-0000F7030000}"/>
    <cellStyle name="Note 3 5" xfId="1009" xr:uid="{00000000-0005-0000-0000-0000F8030000}"/>
    <cellStyle name="Note 3 6" xfId="1010" xr:uid="{00000000-0005-0000-0000-0000F9030000}"/>
    <cellStyle name="Note 3 7" xfId="1011" xr:uid="{00000000-0005-0000-0000-0000FA030000}"/>
    <cellStyle name="Note 3_Ecommerce Sheet set Committment update 120902 (2)" xfId="1012" xr:uid="{00000000-0005-0000-0000-0000FB030000}"/>
    <cellStyle name="Note 4" xfId="1013" xr:uid="{00000000-0005-0000-0000-0000FC030000}"/>
    <cellStyle name="Note 4 2" xfId="1014" xr:uid="{00000000-0005-0000-0000-0000FD030000}"/>
    <cellStyle name="Note 4 3" xfId="1015" xr:uid="{00000000-0005-0000-0000-0000FE030000}"/>
    <cellStyle name="Note 4 4" xfId="1016" xr:uid="{00000000-0005-0000-0000-0000FF030000}"/>
    <cellStyle name="Note 4 5" xfId="1017" xr:uid="{00000000-0005-0000-0000-000000040000}"/>
    <cellStyle name="Note 4 6" xfId="1018" xr:uid="{00000000-0005-0000-0000-000001040000}"/>
    <cellStyle name="Note 4 7" xfId="1019" xr:uid="{00000000-0005-0000-0000-000002040000}"/>
    <cellStyle name="Note 4_Ecommerce Sheet set Committment update 120902 (2)" xfId="1020" xr:uid="{00000000-0005-0000-0000-000003040000}"/>
    <cellStyle name="Note 5" xfId="1021" xr:uid="{00000000-0005-0000-0000-000004040000}"/>
    <cellStyle name="Note 5 2" xfId="1022" xr:uid="{00000000-0005-0000-0000-000005040000}"/>
    <cellStyle name="Note 5 3" xfId="1023" xr:uid="{00000000-0005-0000-0000-000006040000}"/>
    <cellStyle name="Note 5 4" xfId="1024" xr:uid="{00000000-0005-0000-0000-000007040000}"/>
    <cellStyle name="Note 5 5" xfId="1025" xr:uid="{00000000-0005-0000-0000-000008040000}"/>
    <cellStyle name="Note 5 6" xfId="1026" xr:uid="{00000000-0005-0000-0000-000009040000}"/>
    <cellStyle name="Note 5 7" xfId="1027" xr:uid="{00000000-0005-0000-0000-00000A040000}"/>
    <cellStyle name="Note 5_Ecommerce Sheet set Committment update 120902 (2)" xfId="1028" xr:uid="{00000000-0005-0000-0000-00000B040000}"/>
    <cellStyle name="Note 6" xfId="1029" xr:uid="{00000000-0005-0000-0000-00000C040000}"/>
    <cellStyle name="Note 6 2" xfId="1030" xr:uid="{00000000-0005-0000-0000-00000D040000}"/>
    <cellStyle name="Note 6 3" xfId="1031" xr:uid="{00000000-0005-0000-0000-00000E040000}"/>
    <cellStyle name="Note 6 4" xfId="1032" xr:uid="{00000000-0005-0000-0000-00000F040000}"/>
    <cellStyle name="Note 6 5" xfId="1033" xr:uid="{00000000-0005-0000-0000-000010040000}"/>
    <cellStyle name="Note 6 6" xfId="1034" xr:uid="{00000000-0005-0000-0000-000011040000}"/>
    <cellStyle name="Note 6 7" xfId="1035" xr:uid="{00000000-0005-0000-0000-000012040000}"/>
    <cellStyle name="Note 6_Ecommerce Sheet set Committment update 120902 (2)" xfId="1036" xr:uid="{00000000-0005-0000-0000-000013040000}"/>
    <cellStyle name="Note 7" xfId="1037" xr:uid="{00000000-0005-0000-0000-000014040000}"/>
    <cellStyle name="Note 7 2" xfId="1038" xr:uid="{00000000-0005-0000-0000-000015040000}"/>
    <cellStyle name="Note 7 3" xfId="1039" xr:uid="{00000000-0005-0000-0000-000016040000}"/>
    <cellStyle name="Note 7 4" xfId="1040" xr:uid="{00000000-0005-0000-0000-000017040000}"/>
    <cellStyle name="Note 7 5" xfId="1041" xr:uid="{00000000-0005-0000-0000-000018040000}"/>
    <cellStyle name="Note 7 6" xfId="1042" xr:uid="{00000000-0005-0000-0000-000019040000}"/>
    <cellStyle name="Note 7 7" xfId="1043" xr:uid="{00000000-0005-0000-0000-00001A040000}"/>
    <cellStyle name="Note 7_Ecommerce Sheet set Committment update 120902 (2)" xfId="1044" xr:uid="{00000000-0005-0000-0000-00001B040000}"/>
    <cellStyle name="Note 8" xfId="1045" xr:uid="{00000000-0005-0000-0000-00001C040000}"/>
    <cellStyle name="Note 8 2" xfId="1046" xr:uid="{00000000-0005-0000-0000-00001D040000}"/>
    <cellStyle name="Note 8 3" xfId="1047" xr:uid="{00000000-0005-0000-0000-00001E040000}"/>
    <cellStyle name="Note 8 4" xfId="1048" xr:uid="{00000000-0005-0000-0000-00001F040000}"/>
    <cellStyle name="Note 8 5" xfId="1049" xr:uid="{00000000-0005-0000-0000-000020040000}"/>
    <cellStyle name="Note 8 6" xfId="1050" xr:uid="{00000000-0005-0000-0000-000021040000}"/>
    <cellStyle name="Note 8 7" xfId="1051" xr:uid="{00000000-0005-0000-0000-000022040000}"/>
    <cellStyle name="Note 8_Ecommerce Sheet set Committment update 120902 (2)" xfId="1052" xr:uid="{00000000-0005-0000-0000-000023040000}"/>
    <cellStyle name="Note 9" xfId="1053" xr:uid="{00000000-0005-0000-0000-000024040000}"/>
    <cellStyle name="Note 9 2" xfId="1054" xr:uid="{00000000-0005-0000-0000-000025040000}"/>
    <cellStyle name="Note 9 3" xfId="1055" xr:uid="{00000000-0005-0000-0000-000026040000}"/>
    <cellStyle name="Note 9 4" xfId="1056" xr:uid="{00000000-0005-0000-0000-000027040000}"/>
    <cellStyle name="Note 9 5" xfId="1057" xr:uid="{00000000-0005-0000-0000-000028040000}"/>
    <cellStyle name="Note 9 6" xfId="1058" xr:uid="{00000000-0005-0000-0000-000029040000}"/>
    <cellStyle name="Note 9 7" xfId="1059" xr:uid="{00000000-0005-0000-0000-00002A040000}"/>
    <cellStyle name="Note 9_Ecommerce Sheet set Committment update 120902 (2)" xfId="1060" xr:uid="{00000000-0005-0000-0000-00002B040000}"/>
    <cellStyle name="Output 2" xfId="1061" xr:uid="{00000000-0005-0000-0000-00002C040000}"/>
    <cellStyle name="Percent 2" xfId="1062" xr:uid="{00000000-0005-0000-0000-00002E040000}"/>
    <cellStyle name="Percent 2 2" xfId="1063" xr:uid="{00000000-0005-0000-0000-00002F040000}"/>
    <cellStyle name="Percent 2 2 2" xfId="1322" xr:uid="{6F4C6A4C-B9F3-4215-8EBF-010AB1568C9F}"/>
    <cellStyle name="Percent 2 3" xfId="1064" xr:uid="{00000000-0005-0000-0000-000030040000}"/>
    <cellStyle name="Percent 2 3 2" xfId="1323" xr:uid="{24E66403-3F59-41D0-9EDD-44EF386556D9}"/>
    <cellStyle name="Percent 2 4" xfId="1321" xr:uid="{1D54B0A7-0BE1-45AC-B466-CB2FEF35C2D5}"/>
    <cellStyle name="Percent 2 5" xfId="1409" xr:uid="{472238AC-7987-41BF-83BC-7EC57BABA345}"/>
    <cellStyle name="Percent 3" xfId="1065" xr:uid="{00000000-0005-0000-0000-000031040000}"/>
    <cellStyle name="Percent 3 2" xfId="1066" xr:uid="{00000000-0005-0000-0000-000032040000}"/>
    <cellStyle name="Percent 3 2 2" xfId="1325" xr:uid="{413009E1-8DE2-4D3C-AA73-B6D8FA88608B}"/>
    <cellStyle name="Percent 3 3" xfId="1324" xr:uid="{EB141675-1B49-4625-8AB7-3366ABC2AC45}"/>
    <cellStyle name="Percent 4" xfId="1067" xr:uid="{00000000-0005-0000-0000-000033040000}"/>
    <cellStyle name="Percent 4 2" xfId="1326" xr:uid="{2919A08C-E8AB-4DAB-B899-CBEBF8D1F864}"/>
    <cellStyle name="Percent 5" xfId="1068" xr:uid="{00000000-0005-0000-0000-000034040000}"/>
    <cellStyle name="Percent 6" xfId="1406" xr:uid="{576F1430-693D-4B72-98A4-6B21590D90FA}"/>
    <cellStyle name="Style 1" xfId="1069" xr:uid="{00000000-0005-0000-0000-000035040000}"/>
    <cellStyle name="Style 1 2" xfId="1327" xr:uid="{71B29F17-1DF8-48D3-9267-16C9CC27A07A}"/>
    <cellStyle name="TextStyle" xfId="1070" xr:uid="{00000000-0005-0000-0000-000036040000}"/>
    <cellStyle name="TextStyle 2" xfId="1328" xr:uid="{118F8C59-13C3-4471-8502-0839435DD7F9}"/>
    <cellStyle name="Title 2" xfId="1071" xr:uid="{00000000-0005-0000-0000-000037040000}"/>
    <cellStyle name="Total 2" xfId="1072" xr:uid="{00000000-0005-0000-0000-000038040000}"/>
    <cellStyle name="Warning Text 2" xfId="1073" xr:uid="{00000000-0005-0000-0000-000039040000}"/>
    <cellStyle name="百分比 2" xfId="1137" xr:uid="{00000000-0005-0000-0000-00007B040000}"/>
    <cellStyle name="百分比 2 2" xfId="1380" xr:uid="{CE13D5DF-AB11-4528-B4AE-7B7452B5771C}"/>
    <cellStyle name="百分比 2 3" xfId="1412" xr:uid="{45689D35-3A88-422B-9128-2CBBA5782DFA}"/>
    <cellStyle name="百分比 3" xfId="1410" xr:uid="{920EADD8-9B47-47CF-BE69-217735D7C0A7}"/>
    <cellStyle name="标题" xfId="1112" xr:uid="{00000000-0005-0000-0000-000061040000}"/>
    <cellStyle name="标题 1" xfId="1113" xr:uid="{00000000-0005-0000-0000-000062040000}"/>
    <cellStyle name="标题 1 2" xfId="1114" xr:uid="{00000000-0005-0000-0000-000063040000}"/>
    <cellStyle name="标题 1 2 2" xfId="1358" xr:uid="{3C8B834E-FEDE-4B32-A89B-7F6D6BE1270B}"/>
    <cellStyle name="标题 1 3" xfId="1115" xr:uid="{00000000-0005-0000-0000-000064040000}"/>
    <cellStyle name="标题 1 3 2" xfId="1359" xr:uid="{28BEB6C8-6196-4A40-9508-191CA4D11B41}"/>
    <cellStyle name="标题 1 4" xfId="1357" xr:uid="{50549E77-EDF1-4211-8D22-8685258BA915}"/>
    <cellStyle name="标题 2" xfId="1116" xr:uid="{00000000-0005-0000-0000-000065040000}"/>
    <cellStyle name="标题 2 2" xfId="1117" xr:uid="{00000000-0005-0000-0000-000066040000}"/>
    <cellStyle name="标题 2 2 2" xfId="1361" xr:uid="{F034296B-C2DF-4846-B879-A210FCB13EE1}"/>
    <cellStyle name="标题 2 3" xfId="1118" xr:uid="{00000000-0005-0000-0000-000067040000}"/>
    <cellStyle name="标题 2 3 2" xfId="1362" xr:uid="{440379CB-FE9C-4BB6-A68A-DFB4D727360B}"/>
    <cellStyle name="标题 2 4" xfId="1360" xr:uid="{B4A08523-14A0-48A2-B571-FD607340186C}"/>
    <cellStyle name="标题 3" xfId="1119" xr:uid="{00000000-0005-0000-0000-000068040000}"/>
    <cellStyle name="标题 3 2" xfId="1120" xr:uid="{00000000-0005-0000-0000-000069040000}"/>
    <cellStyle name="标题 3 2 2" xfId="1364" xr:uid="{57E11EAD-0E0A-4C0C-931F-68E643689273}"/>
    <cellStyle name="标题 3 3" xfId="1121" xr:uid="{00000000-0005-0000-0000-00006A040000}"/>
    <cellStyle name="标题 3 3 2" xfId="1365" xr:uid="{BD0D8778-2569-4F25-A0B2-CA7FD809E9E7}"/>
    <cellStyle name="标题 3 4" xfId="1363" xr:uid="{047FCA0C-46E4-42A5-92BA-2DE84CFF9E8F}"/>
    <cellStyle name="标题 4" xfId="1122" xr:uid="{00000000-0005-0000-0000-00006B040000}"/>
    <cellStyle name="标题 4 2" xfId="1123" xr:uid="{00000000-0005-0000-0000-00006C040000}"/>
    <cellStyle name="标题 4 2 2" xfId="1367" xr:uid="{1FDC847C-23D0-4290-9DFC-808401957027}"/>
    <cellStyle name="标题 4 3" xfId="1124" xr:uid="{00000000-0005-0000-0000-00006D040000}"/>
    <cellStyle name="标题 4 3 2" xfId="1368" xr:uid="{BDA22E48-1FDD-4B58-8CCC-DE399702E507}"/>
    <cellStyle name="标题 4 4" xfId="1366" xr:uid="{7851BCF7-C0D6-48ED-9BCA-BFEBC3D063BA}"/>
    <cellStyle name="标题 5" xfId="1125" xr:uid="{00000000-0005-0000-0000-00006E040000}"/>
    <cellStyle name="标题 5 2" xfId="1369" xr:uid="{38843DA1-FAF7-4BA1-81CC-C4A74580E822}"/>
    <cellStyle name="标题 6" xfId="1126" xr:uid="{00000000-0005-0000-0000-00006F040000}"/>
    <cellStyle name="标题 6 2" xfId="1370" xr:uid="{A9903345-E984-4533-A5AD-F4CD8B219CAE}"/>
    <cellStyle name="标题 7" xfId="1356" xr:uid="{4A51A093-7FB6-45B6-BE44-1F008D4E9010}"/>
    <cellStyle name="差" xfId="1081" xr:uid="{00000000-0005-0000-0000-000041040000}"/>
    <cellStyle name="差 2" xfId="1082" xr:uid="{00000000-0005-0000-0000-000042040000}"/>
    <cellStyle name="差 2 2" xfId="1333" xr:uid="{2220703B-8D2E-4237-950A-318895D76AF4}"/>
    <cellStyle name="差 3" xfId="1083" xr:uid="{00000000-0005-0000-0000-000043040000}"/>
    <cellStyle name="差 3 2" xfId="1334" xr:uid="{8F17ED81-ADD0-4FDF-ACCA-C4AED0A02881}"/>
    <cellStyle name="差 4" xfId="1332" xr:uid="{BFBB14A1-3E83-473D-96CD-AAD2FB5DCDB5}"/>
    <cellStyle name="差_EE Furniture Quotation of HH samples-20100906" xfId="1084" xr:uid="{00000000-0005-0000-0000-000044040000}"/>
    <cellStyle name="差_TW_Home_Quotation_sheet of HP samples-chairone-20100907" xfId="1085" xr:uid="{00000000-0005-0000-0000-000045040000}"/>
    <cellStyle name="差_TW_Home_Quotation_sheet of HP samples-chairone-20100907 (3)" xfId="1086" xr:uid="{00000000-0005-0000-0000-000046040000}"/>
    <cellStyle name="常规" xfId="0" builtinId="0"/>
    <cellStyle name="常规 2" xfId="1087" xr:uid="{00000000-0005-0000-0000-000047040000}"/>
    <cellStyle name="常规 2 2" xfId="1088" xr:uid="{00000000-0005-0000-0000-000048040000}"/>
    <cellStyle name="常规 2 2 2" xfId="1336" xr:uid="{2B56E504-5076-4BBA-ACEF-76DD3ABEF3F5}"/>
    <cellStyle name="常规 2 3" xfId="1335" xr:uid="{02CE0FA1-CE55-407F-BF5C-5DEB1623E6FC}"/>
    <cellStyle name="常规 3" xfId="1089" xr:uid="{00000000-0005-0000-0000-000049040000}"/>
    <cellStyle name="常规 4" xfId="1090" xr:uid="{00000000-0005-0000-0000-00004A040000}"/>
    <cellStyle name="常规 5" xfId="1091" xr:uid="{00000000-0005-0000-0000-00004B040000}"/>
    <cellStyle name="常规 6" xfId="1092" xr:uid="{00000000-0005-0000-0000-00004C040000}"/>
    <cellStyle name="常规 7" xfId="1093" xr:uid="{00000000-0005-0000-0000-00004D040000}"/>
    <cellStyle name="常规 7 2" xfId="1337" xr:uid="{87C32516-38C2-47AF-BF94-B5073F1234C9}"/>
    <cellStyle name="常规 8" xfId="1413" xr:uid="{02CBDDE8-4F65-4479-90EE-548DAAF97208}"/>
    <cellStyle name="常规 8 2" xfId="1414" xr:uid="{4527FFC7-B22B-486F-80AC-CFE392925010}"/>
    <cellStyle name="好" xfId="1075" xr:uid="{00000000-0005-0000-0000-00003B040000}"/>
    <cellStyle name="好 2" xfId="1076" xr:uid="{00000000-0005-0000-0000-00003C040000}"/>
    <cellStyle name="好 2 2" xfId="1330" xr:uid="{DEB76C74-4D3E-4FC4-BE7D-8AA5B8BF297E}"/>
    <cellStyle name="好 3" xfId="1077" xr:uid="{00000000-0005-0000-0000-00003D040000}"/>
    <cellStyle name="好 3 2" xfId="1331" xr:uid="{288CD3AD-C033-41C7-B815-C32B3AD5DBBA}"/>
    <cellStyle name="好 4" xfId="1329" xr:uid="{CC04AAF3-515B-4E16-81A7-C0F8D70D6D63}"/>
    <cellStyle name="好_EE Furniture Quotation of HH samples-20100906" xfId="1078" xr:uid="{00000000-0005-0000-0000-00003E040000}"/>
    <cellStyle name="好_TW_Home_Quotation_sheet of HP samples-chairone-20100907" xfId="1079" xr:uid="{00000000-0005-0000-0000-00003F040000}"/>
    <cellStyle name="好_TW_Home_Quotation_sheet of HP samples-chairone-20100907 (3)" xfId="1080" xr:uid="{00000000-0005-0000-0000-000040040000}"/>
    <cellStyle name="汇总" xfId="1131" xr:uid="{00000000-0005-0000-0000-000075040000}"/>
    <cellStyle name="汇总 2" xfId="1132" xr:uid="{00000000-0005-0000-0000-000076040000}"/>
    <cellStyle name="汇总 2 2" xfId="1375" xr:uid="{60F051C4-8F03-4FFE-B588-585789026B94}"/>
    <cellStyle name="汇总 3" xfId="1133" xr:uid="{00000000-0005-0000-0000-000077040000}"/>
    <cellStyle name="汇总 3 2" xfId="1376" xr:uid="{8DB07F77-F361-453F-9FEB-9D23DBEBFD1E}"/>
    <cellStyle name="汇总 4" xfId="1374" xr:uid="{DF9659B0-0A5C-402F-9D3E-47BF1FA880C6}"/>
    <cellStyle name="货币 2" xfId="1147" xr:uid="{00000000-0005-0000-0000-000085040000}"/>
    <cellStyle name="货币 2 2" xfId="1390" xr:uid="{106012CB-FC91-4ABF-B773-BC491704C7A7}"/>
    <cellStyle name="货币 2 3" xfId="1411" xr:uid="{49D7ECD6-94FB-4CCD-AF29-9E9DC2ABD9FE}"/>
    <cellStyle name="计算" xfId="1144" xr:uid="{00000000-0005-0000-0000-000082040000}"/>
    <cellStyle name="计算 2" xfId="1145" xr:uid="{00000000-0005-0000-0000-000083040000}"/>
    <cellStyle name="计算 2 2" xfId="1388" xr:uid="{A3C0F786-D145-48F4-BDF4-3330A9DC9255}"/>
    <cellStyle name="计算 3" xfId="1146" xr:uid="{00000000-0005-0000-0000-000084040000}"/>
    <cellStyle name="计算 3 2" xfId="1389" xr:uid="{E6846AC8-AD8B-47EC-A628-D628DFFC51DF}"/>
    <cellStyle name="计算 4" xfId="1387" xr:uid="{20398B78-0801-452B-8570-8FCBB500BF54}"/>
    <cellStyle name="检查单元格" xfId="1128" xr:uid="{00000000-0005-0000-0000-000072040000}"/>
    <cellStyle name="检查单元格 2" xfId="1129" xr:uid="{00000000-0005-0000-0000-000073040000}"/>
    <cellStyle name="检查单元格 2 2" xfId="1372" xr:uid="{915A56BF-1AB2-469A-881D-F4324BE032FF}"/>
    <cellStyle name="检查单元格 3" xfId="1130" xr:uid="{00000000-0005-0000-0000-000074040000}"/>
    <cellStyle name="检查单元格 3 2" xfId="1373" xr:uid="{8D98D556-E690-44BB-A3E4-2051E3C47C05}"/>
    <cellStyle name="检查单元格 4" xfId="1371" xr:uid="{D18B8B36-23ED-4830-B23B-F68B087B0151}"/>
    <cellStyle name="解释性文本" xfId="1138" xr:uid="{00000000-0005-0000-0000-00007C040000}"/>
    <cellStyle name="解释性文本 2" xfId="1139" xr:uid="{00000000-0005-0000-0000-00007D040000}"/>
    <cellStyle name="解释性文本 2 2" xfId="1382" xr:uid="{3B63B1BA-21CB-4E0A-A4A8-24A627670999}"/>
    <cellStyle name="解释性文本 3" xfId="1140" xr:uid="{00000000-0005-0000-0000-00007E040000}"/>
    <cellStyle name="解释性文本 3 2" xfId="1383" xr:uid="{8FA456F4-CB99-429F-B4B6-E5AE6CA53B11}"/>
    <cellStyle name="解释性文本 4" xfId="1381" xr:uid="{5745DA7E-A306-47FD-BAD4-7F7655264878}"/>
    <cellStyle name="警告文本" xfId="1141" xr:uid="{00000000-0005-0000-0000-00007F040000}"/>
    <cellStyle name="警告文本 2" xfId="1142" xr:uid="{00000000-0005-0000-0000-000080040000}"/>
    <cellStyle name="警告文本 2 2" xfId="1385" xr:uid="{F093BFA9-F830-489A-AFE5-4EA557899A97}"/>
    <cellStyle name="警告文本 3" xfId="1143" xr:uid="{00000000-0005-0000-0000-000081040000}"/>
    <cellStyle name="警告文本 3 2" xfId="1386" xr:uid="{9D0ABA44-9EB6-480E-AD27-F9F284A74AF4}"/>
    <cellStyle name="警告文本 4" xfId="1384" xr:uid="{60D18568-4A5D-4AAD-9203-D147A087B8E0}"/>
    <cellStyle name="链接单元格" xfId="1157" xr:uid="{00000000-0005-0000-0000-00008F040000}"/>
    <cellStyle name="链接单元格 2" xfId="1158" xr:uid="{00000000-0005-0000-0000-000090040000}"/>
    <cellStyle name="链接单元格 2 2" xfId="1401" xr:uid="{7BF2A108-2599-4078-9629-E79391F9B6EB}"/>
    <cellStyle name="链接单元格 3" xfId="1159" xr:uid="{00000000-0005-0000-0000-000091040000}"/>
    <cellStyle name="链接单元格 3 2" xfId="1402" xr:uid="{8CBA496C-E9FD-4B11-A324-BF9A5828E8E9}"/>
    <cellStyle name="链接单元格 4" xfId="1400" xr:uid="{18DD6997-C823-4E73-BB72-2C8085D21C5F}"/>
    <cellStyle name="强调文字颜色 1" xfId="1094" xr:uid="{00000000-0005-0000-0000-00004F040000}"/>
    <cellStyle name="强调文字颜色 1 2" xfId="1095" xr:uid="{00000000-0005-0000-0000-000050040000}"/>
    <cellStyle name="强调文字颜色 1 2 2" xfId="1339" xr:uid="{DE0D4567-5C18-4EAD-9D75-6B1F4D215880}"/>
    <cellStyle name="强调文字颜色 1 3" xfId="1096" xr:uid="{00000000-0005-0000-0000-000051040000}"/>
    <cellStyle name="强调文字颜色 1 3 2" xfId="1340" xr:uid="{B99070C4-564D-40C7-9848-4B657C5A4BC1}"/>
    <cellStyle name="强调文字颜色 1 4" xfId="1338" xr:uid="{A6E318EE-845B-46B1-991F-27D2C676F284}"/>
    <cellStyle name="强调文字颜色 2" xfId="1097" xr:uid="{00000000-0005-0000-0000-000052040000}"/>
    <cellStyle name="强调文字颜色 2 2" xfId="1098" xr:uid="{00000000-0005-0000-0000-000053040000}"/>
    <cellStyle name="强调文字颜色 2 2 2" xfId="1342" xr:uid="{A9C9FBA0-5C93-40E0-9705-4A475C5C4014}"/>
    <cellStyle name="强调文字颜色 2 3" xfId="1099" xr:uid="{00000000-0005-0000-0000-000054040000}"/>
    <cellStyle name="强调文字颜色 2 3 2" xfId="1343" xr:uid="{42B304C7-D64F-42A9-9193-9F6F02DAAC91}"/>
    <cellStyle name="强调文字颜色 2 4" xfId="1341" xr:uid="{2966B4E0-695D-4B2B-AAC4-A51E86A709FA}"/>
    <cellStyle name="强调文字颜色 3" xfId="1100" xr:uid="{00000000-0005-0000-0000-000055040000}"/>
    <cellStyle name="强调文字颜色 3 2" xfId="1101" xr:uid="{00000000-0005-0000-0000-000056040000}"/>
    <cellStyle name="强调文字颜色 3 2 2" xfId="1345" xr:uid="{14DAA9D4-8811-4AAA-B5D9-90202E2956F1}"/>
    <cellStyle name="强调文字颜色 3 3" xfId="1102" xr:uid="{00000000-0005-0000-0000-000057040000}"/>
    <cellStyle name="强调文字颜色 3 3 2" xfId="1346" xr:uid="{D068AC34-413D-4843-9BDB-0CA8C71A005F}"/>
    <cellStyle name="强调文字颜色 3 4" xfId="1344" xr:uid="{98332317-CD77-4331-A9BD-74A53CCEBC7B}"/>
    <cellStyle name="强调文字颜色 4" xfId="1103" xr:uid="{00000000-0005-0000-0000-000058040000}"/>
    <cellStyle name="强调文字颜色 4 2" xfId="1104" xr:uid="{00000000-0005-0000-0000-000059040000}"/>
    <cellStyle name="强调文字颜色 4 2 2" xfId="1348" xr:uid="{502598B3-F3C2-4416-8FD9-5BDDAEDCD9D5}"/>
    <cellStyle name="强调文字颜色 4 3" xfId="1105" xr:uid="{00000000-0005-0000-0000-00005A040000}"/>
    <cellStyle name="强调文字颜色 4 3 2" xfId="1349" xr:uid="{1A63C146-25C2-46DE-BEE7-8827FA718327}"/>
    <cellStyle name="强调文字颜色 4 4" xfId="1347" xr:uid="{4DA364C7-6B66-4315-B8B4-74328FF6AA11}"/>
    <cellStyle name="强调文字颜色 5" xfId="1106" xr:uid="{00000000-0005-0000-0000-00005B040000}"/>
    <cellStyle name="强调文字颜色 5 2" xfId="1107" xr:uid="{00000000-0005-0000-0000-00005C040000}"/>
    <cellStyle name="强调文字颜色 5 2 2" xfId="1351" xr:uid="{F0F6B700-408C-40C4-B271-36E39A41ED46}"/>
    <cellStyle name="强调文字颜色 5 3" xfId="1108" xr:uid="{00000000-0005-0000-0000-00005D040000}"/>
    <cellStyle name="强调文字颜色 5 3 2" xfId="1352" xr:uid="{55C144D3-1A85-4345-8DC1-F61E4FDC569B}"/>
    <cellStyle name="强调文字颜色 5 4" xfId="1350" xr:uid="{61C8D6F9-8FED-405D-9DF0-ED2E8F1B3CBB}"/>
    <cellStyle name="强调文字颜色 6" xfId="1109" xr:uid="{00000000-0005-0000-0000-00005E040000}"/>
    <cellStyle name="强调文字颜色 6 2" xfId="1110" xr:uid="{00000000-0005-0000-0000-00005F040000}"/>
    <cellStyle name="强调文字颜色 6 2 2" xfId="1354" xr:uid="{147F17F9-9026-493E-88AD-311B6597C9B2}"/>
    <cellStyle name="强调文字颜色 6 3" xfId="1111" xr:uid="{00000000-0005-0000-0000-000060040000}"/>
    <cellStyle name="强调文字颜色 6 3 2" xfId="1355" xr:uid="{C32B09CA-9C97-4E9D-A52C-3CBD2682E737}"/>
    <cellStyle name="强调文字颜色 6 4" xfId="1353" xr:uid="{DA2A8C11-F80D-4E06-8448-BDC9B0E1CEEC}"/>
    <cellStyle name="适中" xfId="1154" xr:uid="{00000000-0005-0000-0000-00008C040000}"/>
    <cellStyle name="适中 2" xfId="1155" xr:uid="{00000000-0005-0000-0000-00008D040000}"/>
    <cellStyle name="适中 2 2" xfId="1398" xr:uid="{BC9E87CF-A3BA-4FCE-AA29-68F2FD2348FF}"/>
    <cellStyle name="适中 3" xfId="1156" xr:uid="{00000000-0005-0000-0000-00008E040000}"/>
    <cellStyle name="适中 3 2" xfId="1399" xr:uid="{6977C3DB-2DAD-4194-929E-A0C8D53B2A20}"/>
    <cellStyle name="适中 4" xfId="1397" xr:uid="{FD56892D-1C72-4DA7-9FDE-46C48607C0EF}"/>
    <cellStyle name="输出" xfId="1151" xr:uid="{00000000-0005-0000-0000-000089040000}"/>
    <cellStyle name="输出 2" xfId="1152" xr:uid="{00000000-0005-0000-0000-00008A040000}"/>
    <cellStyle name="输出 2 2" xfId="1395" xr:uid="{1CD24FAE-1E9B-4E29-A052-E586EF2D5E93}"/>
    <cellStyle name="输出 3" xfId="1153" xr:uid="{00000000-0005-0000-0000-00008B040000}"/>
    <cellStyle name="输出 3 2" xfId="1396" xr:uid="{60D523E5-DF22-4D29-A57B-0BAF6774AAF9}"/>
    <cellStyle name="输出 4" xfId="1394" xr:uid="{BDF49C70-DED2-49DD-A70B-03FBA0D5BD13}"/>
    <cellStyle name="输入" xfId="1148" xr:uid="{00000000-0005-0000-0000-000086040000}"/>
    <cellStyle name="输入 2" xfId="1149" xr:uid="{00000000-0005-0000-0000-000087040000}"/>
    <cellStyle name="输入 2 2" xfId="1392" xr:uid="{D4B2012F-E7C9-4341-901D-DD8D68A995CE}"/>
    <cellStyle name="输入 3" xfId="1150" xr:uid="{00000000-0005-0000-0000-000088040000}"/>
    <cellStyle name="输入 3 2" xfId="1393" xr:uid="{19A8D9E8-0B58-4BB3-AB52-396F7D833949}"/>
    <cellStyle name="输入 4" xfId="1391" xr:uid="{21C9E09D-848A-4785-8910-A50F002C7C73}"/>
    <cellStyle name="样式 1" xfId="1127" xr:uid="{00000000-0005-0000-0000-000070040000}"/>
    <cellStyle name="样式 1 2" xfId="1160" xr:uid="{00000000-0005-0000-0000-000071040000}"/>
    <cellStyle name="一般_PRICE3" xfId="1074" xr:uid="{00000000-0005-0000-0000-00003A040000}"/>
    <cellStyle name="注释" xfId="1134" xr:uid="{00000000-0005-0000-0000-000078040000}"/>
    <cellStyle name="注释 2" xfId="1135" xr:uid="{00000000-0005-0000-0000-000079040000}"/>
    <cellStyle name="注释 2 2" xfId="1378" xr:uid="{59E95DA0-0F20-4982-8EE0-0D7969667FDA}"/>
    <cellStyle name="注释 3" xfId="1136" xr:uid="{00000000-0005-0000-0000-00007A040000}"/>
    <cellStyle name="注释 3 2" xfId="1379" xr:uid="{80D5050F-FC57-4ACB-9ACC-22A9919F36FD}"/>
    <cellStyle name="注释 4" xfId="1377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D16"/>
  <sheetViews>
    <sheetView tabSelected="1" topLeftCell="AH1" zoomScaleNormal="100" workbookViewId="0">
      <selection activeCell="O16" sqref="O16"/>
    </sheetView>
  </sheetViews>
  <sheetFormatPr defaultColWidth="8.25" defaultRowHeight="15.75"/>
  <cols>
    <col min="1" max="1" width="9.25" style="2" customWidth="1"/>
    <col min="2" max="2" width="6.5" style="3" customWidth="1"/>
    <col min="3" max="3" width="7.625" style="3" customWidth="1"/>
    <col min="4" max="5" width="7" style="3" customWidth="1"/>
    <col min="6" max="6" width="12.625" style="3" customWidth="1"/>
    <col min="7" max="7" width="45.625" style="3" customWidth="1"/>
    <col min="8" max="8" width="26.625" style="3" customWidth="1"/>
    <col min="9" max="10" width="15.625" style="3" customWidth="1"/>
    <col min="11" max="11" width="31.5" style="3" customWidth="1"/>
    <col min="12" max="12" width="13.125" style="3" bestFit="1" customWidth="1"/>
    <col min="13" max="13" width="11.25" style="49" customWidth="1"/>
    <col min="14" max="14" width="10.375" style="49" customWidth="1"/>
    <col min="15" max="16" width="15.625" style="3" customWidth="1"/>
    <col min="17" max="17" width="7.875" style="3" customWidth="1"/>
    <col min="18" max="19" width="7.75" style="5" customWidth="1"/>
    <col min="20" max="20" width="8.375" style="3" customWidth="1"/>
    <col min="21" max="21" width="7.375" style="46" customWidth="1"/>
    <col min="22" max="22" width="7.875" style="46" customWidth="1"/>
    <col min="23" max="23" width="6.5" style="46" customWidth="1"/>
    <col min="24" max="24" width="8.125" style="47" customWidth="1"/>
    <col min="25" max="25" width="5.625" style="48" customWidth="1"/>
    <col min="26" max="27" width="9" style="47" customWidth="1"/>
    <col min="28" max="28" width="8.75" style="48" customWidth="1"/>
    <col min="29" max="29" width="7" style="3" customWidth="1"/>
    <col min="30" max="30" width="8" style="5" customWidth="1"/>
    <col min="31" max="31" width="11" style="3" bestFit="1" customWidth="1"/>
    <col min="32" max="32" width="7.625" style="4" customWidth="1"/>
    <col min="33" max="33" width="8.125" style="5" customWidth="1"/>
    <col min="34" max="34" width="7.5" style="5" customWidth="1"/>
    <col min="35" max="35" width="7.125" style="4" customWidth="1"/>
    <col min="36" max="36" width="7.375" style="5" customWidth="1"/>
    <col min="37" max="37" width="10.5" style="4" customWidth="1"/>
    <col min="38" max="38" width="9.75" style="5" customWidth="1"/>
    <col min="39" max="39" width="7.25" style="4" customWidth="1"/>
    <col min="40" max="40" width="8.25" style="5" customWidth="1"/>
    <col min="41" max="41" width="7.25" style="4" customWidth="1"/>
    <col min="42" max="43" width="8.25" style="5" customWidth="1"/>
    <col min="44" max="44" width="10.5" style="4" customWidth="1"/>
    <col min="45" max="45" width="9.75" style="5" customWidth="1"/>
    <col min="46" max="46" width="7.125" style="5" customWidth="1"/>
    <col min="47" max="47" width="7.25" style="4" customWidth="1"/>
    <col min="48" max="48" width="8.25" style="5" customWidth="1"/>
    <col min="49" max="49" width="7" style="5" customWidth="1"/>
    <col min="50" max="50" width="8.75" style="5" customWidth="1"/>
    <col min="51" max="51" width="10" style="5" customWidth="1"/>
    <col min="52" max="53" width="11" style="5" customWidth="1"/>
    <col min="54" max="54" width="8.25" style="3"/>
    <col min="55" max="55" width="10.375" style="5" customWidth="1"/>
    <col min="56" max="56" width="13.5" style="5" customWidth="1"/>
    <col min="57" max="16384" width="8.25" style="3"/>
  </cols>
  <sheetData>
    <row r="1" spans="1:56" ht="67.900000000000006" customHeight="1">
      <c r="A1" s="7" t="s">
        <v>9</v>
      </c>
      <c r="B1" s="7" t="s">
        <v>10</v>
      </c>
      <c r="C1" s="8" t="s">
        <v>11</v>
      </c>
      <c r="D1" s="9" t="s">
        <v>7</v>
      </c>
      <c r="E1" s="9" t="s">
        <v>8</v>
      </c>
      <c r="F1" s="10" t="s">
        <v>12</v>
      </c>
      <c r="G1" s="8" t="s">
        <v>13</v>
      </c>
      <c r="H1" s="11" t="s">
        <v>0</v>
      </c>
      <c r="I1" s="11" t="s">
        <v>14</v>
      </c>
      <c r="J1" s="11" t="s">
        <v>15</v>
      </c>
      <c r="K1" s="11" t="s">
        <v>16</v>
      </c>
      <c r="L1" s="11" t="s">
        <v>17</v>
      </c>
      <c r="M1" s="50" t="s">
        <v>61</v>
      </c>
      <c r="N1" s="50" t="s">
        <v>62</v>
      </c>
      <c r="O1" s="8" t="s">
        <v>18</v>
      </c>
      <c r="P1" s="8" t="s">
        <v>19</v>
      </c>
      <c r="Q1" s="11" t="s">
        <v>20</v>
      </c>
      <c r="R1" s="12" t="s">
        <v>21</v>
      </c>
      <c r="S1" s="13" t="s">
        <v>22</v>
      </c>
      <c r="T1" s="14" t="s">
        <v>23</v>
      </c>
      <c r="U1" s="15" t="s">
        <v>24</v>
      </c>
      <c r="V1" s="15" t="s">
        <v>25</v>
      </c>
      <c r="W1" s="15" t="s">
        <v>26</v>
      </c>
      <c r="X1" s="16" t="s">
        <v>27</v>
      </c>
      <c r="Y1" s="17" t="s">
        <v>28</v>
      </c>
      <c r="Z1" s="18" t="s">
        <v>29</v>
      </c>
      <c r="AA1" s="19" t="s">
        <v>30</v>
      </c>
      <c r="AB1" s="20" t="s">
        <v>31</v>
      </c>
      <c r="AC1" s="7" t="s">
        <v>32</v>
      </c>
      <c r="AD1" s="1" t="s">
        <v>33</v>
      </c>
      <c r="AE1" s="7" t="s">
        <v>34</v>
      </c>
      <c r="AF1" s="21" t="s">
        <v>3</v>
      </c>
      <c r="AG1" s="22" t="s">
        <v>35</v>
      </c>
      <c r="AH1" s="1" t="s">
        <v>1</v>
      </c>
      <c r="AI1" s="21" t="s">
        <v>36</v>
      </c>
      <c r="AJ1" s="1" t="s">
        <v>37</v>
      </c>
      <c r="AK1" s="21" t="s">
        <v>38</v>
      </c>
      <c r="AL1" s="1" t="s">
        <v>39</v>
      </c>
      <c r="AM1" s="21" t="s">
        <v>40</v>
      </c>
      <c r="AN1" s="1" t="s">
        <v>41</v>
      </c>
      <c r="AO1" s="21" t="s">
        <v>42</v>
      </c>
      <c r="AP1" s="1" t="s">
        <v>43</v>
      </c>
      <c r="AQ1" s="23" t="s">
        <v>44</v>
      </c>
      <c r="AR1" s="21" t="s">
        <v>45</v>
      </c>
      <c r="AS1" s="1" t="s">
        <v>46</v>
      </c>
      <c r="AT1" s="23" t="s">
        <v>47</v>
      </c>
      <c r="AU1" s="21" t="s">
        <v>48</v>
      </c>
      <c r="AV1" s="1" t="s">
        <v>49</v>
      </c>
      <c r="AW1" s="1" t="s">
        <v>2</v>
      </c>
      <c r="AX1" s="24" t="s">
        <v>50</v>
      </c>
      <c r="AY1" s="25" t="s">
        <v>51</v>
      </c>
      <c r="AZ1" s="26" t="s">
        <v>4</v>
      </c>
      <c r="BA1" s="53" t="s">
        <v>63</v>
      </c>
      <c r="BB1" s="7" t="s">
        <v>52</v>
      </c>
      <c r="BC1" s="1" t="s">
        <v>53</v>
      </c>
      <c r="BD1" s="1" t="s">
        <v>54</v>
      </c>
    </row>
    <row r="2" spans="1:56" s="41" customFormat="1">
      <c r="A2" s="27">
        <v>1</v>
      </c>
      <c r="B2" s="28"/>
      <c r="C2" s="28"/>
      <c r="D2" s="28" t="s">
        <v>57</v>
      </c>
      <c r="E2" s="28"/>
      <c r="F2" s="28" t="s">
        <v>55</v>
      </c>
      <c r="G2" s="55" t="s">
        <v>70</v>
      </c>
      <c r="H2" s="54" t="s">
        <v>66</v>
      </c>
      <c r="I2" s="28" t="s">
        <v>60</v>
      </c>
      <c r="J2" s="27" t="s">
        <v>6</v>
      </c>
      <c r="K2" s="54" t="s">
        <v>86</v>
      </c>
      <c r="L2" s="54" t="s">
        <v>90</v>
      </c>
      <c r="M2" s="51">
        <v>724650</v>
      </c>
      <c r="N2" s="52">
        <v>717361</v>
      </c>
      <c r="O2" s="59" t="s">
        <v>78</v>
      </c>
      <c r="P2" s="56" t="s">
        <v>71</v>
      </c>
      <c r="Q2" s="28" t="s">
        <v>58</v>
      </c>
      <c r="R2" s="29" t="e">
        <f>#REF!</f>
        <v>#REF!</v>
      </c>
      <c r="S2" s="29">
        <v>3.57</v>
      </c>
      <c r="T2" s="28" t="s">
        <v>56</v>
      </c>
      <c r="U2" s="30">
        <v>45</v>
      </c>
      <c r="V2" s="30">
        <v>42</v>
      </c>
      <c r="W2" s="30">
        <v>25</v>
      </c>
      <c r="X2" s="31">
        <v>2</v>
      </c>
      <c r="Y2" s="32">
        <v>8</v>
      </c>
      <c r="Z2" s="33">
        <f>IF(U2="","",U2*V2*W2/1000000)</f>
        <v>4.725E-2</v>
      </c>
      <c r="AA2" s="31">
        <v>56</v>
      </c>
      <c r="AB2" s="34">
        <f>IF(Y2="","",AA2/Z2*Y2)</f>
        <v>9481.4814814814818</v>
      </c>
      <c r="AC2" s="35">
        <v>3500</v>
      </c>
      <c r="AD2" s="36">
        <f>IF(ISERROR(AC2/AB2),"",AC2/AB2)</f>
        <v>0.369140625</v>
      </c>
      <c r="AE2" s="28" t="s">
        <v>5</v>
      </c>
      <c r="AF2" s="37">
        <v>0.314</v>
      </c>
      <c r="AG2" s="36">
        <f t="shared" ref="AG2:AG7" si="0">IF(ISERROR(S2*AF2),"",S2*AF2)</f>
        <v>1.1209799999999999</v>
      </c>
      <c r="AH2" s="36">
        <f t="shared" ref="AH2:AH7" si="1">IF(ISERROR(S2+AD2+AG2),"",S2+AD2+AG2)</f>
        <v>5.0601206249999997</v>
      </c>
      <c r="AI2" s="38">
        <v>0</v>
      </c>
      <c r="AJ2" s="36">
        <f t="shared" ref="AJ2:AJ7" si="2">IF(ISERROR(AZ2*AI2),"",AZ2*AI2)</f>
        <v>0</v>
      </c>
      <c r="AK2" s="38">
        <v>0</v>
      </c>
      <c r="AL2" s="36">
        <f t="shared" ref="AL2:AL7" si="3">IF(ISERROR(AZ2*AK2),"",AZ2*AK2)</f>
        <v>0</v>
      </c>
      <c r="AM2" s="38">
        <v>0</v>
      </c>
      <c r="AN2" s="36">
        <f>IF(ISERROR(AZ2*AM2),"",AZ2*AM2)</f>
        <v>0</v>
      </c>
      <c r="AO2" s="38">
        <v>0</v>
      </c>
      <c r="AP2" s="36">
        <f t="shared" ref="AP2:AP7" si="4">IF(ISERROR(S2*AO2),"",S2*AO2)</f>
        <v>0</v>
      </c>
      <c r="AQ2" s="39"/>
      <c r="AR2" s="38">
        <v>0</v>
      </c>
      <c r="AS2" s="36">
        <f>IF(ISERROR(AZ2*AR2),"",AZ2*AR2)</f>
        <v>0</v>
      </c>
      <c r="AT2" s="39"/>
      <c r="AU2" s="38">
        <v>0</v>
      </c>
      <c r="AV2" s="36">
        <f>IF(ISERROR(AZ2*AU2),"",AZ2*AU2)</f>
        <v>0</v>
      </c>
      <c r="AW2" s="36">
        <f>IF(ISERROR(AJ2+AL2+AN2+AP2),"",AJ2+AL2+AN2+AP2)</f>
        <v>0</v>
      </c>
      <c r="AX2" s="36">
        <f>IF(ISERROR(S2+AW2),"",S2+AW2)</f>
        <v>3.57</v>
      </c>
      <c r="AY2" s="40">
        <f t="shared" ref="AY2:AY9" si="5">IF(ISERROR((AZ2-AX2)/AZ2),"",(AZ2-AX2)/AZ2)</f>
        <v>0.11633663366336638</v>
      </c>
      <c r="AZ2" s="39">
        <v>4.04</v>
      </c>
      <c r="BA2" s="39">
        <v>4.04</v>
      </c>
      <c r="BB2" s="32">
        <v>5245</v>
      </c>
      <c r="BC2" s="36">
        <f>IF(ISERROR(AX2*BB2),"",AX2*BB2)</f>
        <v>18724.649999999998</v>
      </c>
      <c r="BD2" s="36">
        <f>IF(ISERROR(AZ2*BB2),"",AZ2*BB2)</f>
        <v>21189.8</v>
      </c>
    </row>
    <row r="3" spans="1:56" s="41" customFormat="1">
      <c r="A3" s="27">
        <v>2</v>
      </c>
      <c r="B3" s="28"/>
      <c r="C3" s="28"/>
      <c r="D3" s="28" t="s">
        <v>57</v>
      </c>
      <c r="E3" s="28"/>
      <c r="F3" s="28" t="s">
        <v>55</v>
      </c>
      <c r="G3" s="55" t="s">
        <v>70</v>
      </c>
      <c r="H3" s="54" t="s">
        <v>66</v>
      </c>
      <c r="I3" s="28" t="s">
        <v>60</v>
      </c>
      <c r="J3" s="27" t="s">
        <v>6</v>
      </c>
      <c r="K3" s="54" t="s">
        <v>87</v>
      </c>
      <c r="L3" s="28" t="s">
        <v>67</v>
      </c>
      <c r="M3" s="51">
        <v>724650</v>
      </c>
      <c r="N3" s="52">
        <v>717361</v>
      </c>
      <c r="O3" s="59" t="s">
        <v>79</v>
      </c>
      <c r="P3" s="56" t="s">
        <v>72</v>
      </c>
      <c r="Q3" s="28" t="s">
        <v>58</v>
      </c>
      <c r="R3" s="29" t="e">
        <f>#REF!</f>
        <v>#REF!</v>
      </c>
      <c r="S3" s="29">
        <v>3.92</v>
      </c>
      <c r="T3" s="28" t="s">
        <v>56</v>
      </c>
      <c r="U3" s="30">
        <v>45</v>
      </c>
      <c r="V3" s="30">
        <v>42</v>
      </c>
      <c r="W3" s="30">
        <v>25</v>
      </c>
      <c r="X3" s="31">
        <v>2</v>
      </c>
      <c r="Y3" s="32">
        <v>8</v>
      </c>
      <c r="Z3" s="33">
        <f t="shared" ref="Z3:Z7" si="6">IF(U3="","",U3*V3*W3/1000000)</f>
        <v>4.725E-2</v>
      </c>
      <c r="AA3" s="31">
        <v>56</v>
      </c>
      <c r="AB3" s="34">
        <f t="shared" ref="AB3:AB7" si="7">IF(Y3="","",AA3/Z3*Y3)</f>
        <v>9481.4814814814818</v>
      </c>
      <c r="AC3" s="35">
        <v>3500</v>
      </c>
      <c r="AD3" s="36">
        <f t="shared" ref="AD3:AD7" si="8">IF(ISERROR(AC3/AB3),"",AC3/AB3)</f>
        <v>0.369140625</v>
      </c>
      <c r="AE3" s="28" t="s">
        <v>5</v>
      </c>
      <c r="AF3" s="37">
        <v>0.314</v>
      </c>
      <c r="AG3" s="36">
        <f t="shared" si="0"/>
        <v>1.23088</v>
      </c>
      <c r="AH3" s="36">
        <f t="shared" si="1"/>
        <v>5.5200206249999999</v>
      </c>
      <c r="AI3" s="38">
        <v>0</v>
      </c>
      <c r="AJ3" s="36">
        <f t="shared" si="2"/>
        <v>0</v>
      </c>
      <c r="AK3" s="38">
        <v>0</v>
      </c>
      <c r="AL3" s="36">
        <f t="shared" si="3"/>
        <v>0</v>
      </c>
      <c r="AM3" s="38">
        <v>0</v>
      </c>
      <c r="AN3" s="36">
        <f t="shared" ref="AN3:AN7" si="9">IF(ISERROR(AZ3*AM3),"",AZ3*AM3)</f>
        <v>0</v>
      </c>
      <c r="AO3" s="38">
        <v>0</v>
      </c>
      <c r="AP3" s="36">
        <f t="shared" si="4"/>
        <v>0</v>
      </c>
      <c r="AQ3" s="39"/>
      <c r="AR3" s="38">
        <v>0</v>
      </c>
      <c r="AS3" s="36">
        <f t="shared" ref="AS3:AS7" si="10">IF(ISERROR(AZ3*AR3),"",AZ3*AR3)</f>
        <v>0</v>
      </c>
      <c r="AT3" s="39"/>
      <c r="AU3" s="38">
        <v>0</v>
      </c>
      <c r="AV3" s="36">
        <f t="shared" ref="AV3:AV7" si="11">IF(ISERROR(AZ3*AU3),"",AZ3*AU3)</f>
        <v>0</v>
      </c>
      <c r="AW3" s="36">
        <f t="shared" ref="AW3:AW7" si="12">IF(ISERROR(AJ3+AL3+AN3+AP3),"",AJ3+AL3+AN3+AP3)</f>
        <v>0</v>
      </c>
      <c r="AX3" s="36">
        <f t="shared" ref="AX3:AX9" si="13">IF(ISERROR(S3+AW3),"",S3+AW3)</f>
        <v>3.92</v>
      </c>
      <c r="AY3" s="40">
        <f t="shared" si="5"/>
        <v>0.11711711711711721</v>
      </c>
      <c r="AZ3" s="39">
        <v>4.4400000000000004</v>
      </c>
      <c r="BA3" s="39">
        <v>4.4400000000000004</v>
      </c>
      <c r="BB3" s="32">
        <v>5245</v>
      </c>
      <c r="BC3" s="36">
        <f t="shared" ref="BC3:BC7" si="14">IF(ISERROR(AX3*BB3),"",AX3*BB3)</f>
        <v>20560.399999999998</v>
      </c>
      <c r="BD3" s="36">
        <f t="shared" ref="BD3:BD7" si="15">IF(ISERROR(AZ3*BB3),"",AZ3*BB3)</f>
        <v>23287.800000000003</v>
      </c>
    </row>
    <row r="4" spans="1:56" s="41" customFormat="1">
      <c r="A4" s="27">
        <v>3</v>
      </c>
      <c r="B4" s="28"/>
      <c r="C4" s="28"/>
      <c r="D4" s="28" t="s">
        <v>57</v>
      </c>
      <c r="E4" s="28"/>
      <c r="F4" s="28" t="s">
        <v>55</v>
      </c>
      <c r="G4" s="55" t="s">
        <v>70</v>
      </c>
      <c r="H4" s="54" t="s">
        <v>66</v>
      </c>
      <c r="I4" s="28" t="s">
        <v>60</v>
      </c>
      <c r="J4" s="27" t="s">
        <v>6</v>
      </c>
      <c r="K4" s="54" t="s">
        <v>88</v>
      </c>
      <c r="L4" s="28" t="s">
        <v>67</v>
      </c>
      <c r="M4" s="51">
        <v>724650</v>
      </c>
      <c r="N4" s="52">
        <v>717361</v>
      </c>
      <c r="O4" s="59" t="s">
        <v>80</v>
      </c>
      <c r="P4" s="56" t="s">
        <v>73</v>
      </c>
      <c r="Q4" s="28" t="s">
        <v>58</v>
      </c>
      <c r="R4" s="29" t="e">
        <f>#REF!</f>
        <v>#REF!</v>
      </c>
      <c r="S4" s="29">
        <v>4.6500000000000004</v>
      </c>
      <c r="T4" s="28" t="s">
        <v>56</v>
      </c>
      <c r="U4" s="30">
        <v>45</v>
      </c>
      <c r="V4" s="30">
        <v>42</v>
      </c>
      <c r="W4" s="30">
        <v>25</v>
      </c>
      <c r="X4" s="31">
        <v>2</v>
      </c>
      <c r="Y4" s="32">
        <v>8</v>
      </c>
      <c r="Z4" s="33">
        <f t="shared" si="6"/>
        <v>4.725E-2</v>
      </c>
      <c r="AA4" s="31">
        <v>56</v>
      </c>
      <c r="AB4" s="34">
        <f t="shared" si="7"/>
        <v>9481.4814814814818</v>
      </c>
      <c r="AC4" s="35">
        <v>3500</v>
      </c>
      <c r="AD4" s="36">
        <f t="shared" si="8"/>
        <v>0.369140625</v>
      </c>
      <c r="AE4" s="28" t="s">
        <v>5</v>
      </c>
      <c r="AF4" s="37">
        <v>0.314</v>
      </c>
      <c r="AG4" s="36">
        <f t="shared" si="0"/>
        <v>1.4601000000000002</v>
      </c>
      <c r="AH4" s="36">
        <f t="shared" si="1"/>
        <v>6.479240625000001</v>
      </c>
      <c r="AI4" s="38">
        <v>0</v>
      </c>
      <c r="AJ4" s="36">
        <f t="shared" si="2"/>
        <v>0</v>
      </c>
      <c r="AK4" s="38">
        <v>0</v>
      </c>
      <c r="AL4" s="36">
        <f t="shared" si="3"/>
        <v>0</v>
      </c>
      <c r="AM4" s="38">
        <v>0</v>
      </c>
      <c r="AN4" s="36">
        <f t="shared" si="9"/>
        <v>0</v>
      </c>
      <c r="AO4" s="38">
        <v>0</v>
      </c>
      <c r="AP4" s="36">
        <f t="shared" si="4"/>
        <v>0</v>
      </c>
      <c r="AQ4" s="39"/>
      <c r="AR4" s="38">
        <v>0</v>
      </c>
      <c r="AS4" s="36">
        <f t="shared" si="10"/>
        <v>0</v>
      </c>
      <c r="AT4" s="39"/>
      <c r="AU4" s="38">
        <v>0</v>
      </c>
      <c r="AV4" s="36">
        <f t="shared" si="11"/>
        <v>0</v>
      </c>
      <c r="AW4" s="36">
        <f t="shared" si="12"/>
        <v>0</v>
      </c>
      <c r="AX4" s="36">
        <f t="shared" si="13"/>
        <v>4.6500000000000004</v>
      </c>
      <c r="AY4" s="40">
        <f t="shared" si="5"/>
        <v>0.12593984962406013</v>
      </c>
      <c r="AZ4" s="39">
        <v>5.32</v>
      </c>
      <c r="BA4" s="39">
        <v>5.32</v>
      </c>
      <c r="BB4" s="32">
        <f>5245*2</f>
        <v>10490</v>
      </c>
      <c r="BC4" s="36">
        <f t="shared" si="14"/>
        <v>48778.500000000007</v>
      </c>
      <c r="BD4" s="36">
        <f t="shared" si="15"/>
        <v>55806.8</v>
      </c>
    </row>
    <row r="5" spans="1:56" s="41" customFormat="1">
      <c r="A5" s="27">
        <v>5</v>
      </c>
      <c r="B5" s="28"/>
      <c r="C5" s="28"/>
      <c r="D5" s="28" t="s">
        <v>57</v>
      </c>
      <c r="E5" s="28"/>
      <c r="F5" s="28" t="s">
        <v>55</v>
      </c>
      <c r="G5" s="55" t="s">
        <v>70</v>
      </c>
      <c r="H5" s="54" t="s">
        <v>66</v>
      </c>
      <c r="I5" s="28" t="s">
        <v>60</v>
      </c>
      <c r="J5" s="27" t="s">
        <v>6</v>
      </c>
      <c r="K5" s="28" t="s">
        <v>65</v>
      </c>
      <c r="L5" s="54" t="s">
        <v>91</v>
      </c>
      <c r="M5" s="51">
        <v>724650</v>
      </c>
      <c r="N5" s="52">
        <v>717361</v>
      </c>
      <c r="O5" s="59" t="s">
        <v>81</v>
      </c>
      <c r="P5" s="56" t="s">
        <v>74</v>
      </c>
      <c r="Q5" s="28" t="s">
        <v>58</v>
      </c>
      <c r="R5" s="29" t="e">
        <f>#REF!</f>
        <v>#REF!</v>
      </c>
      <c r="S5" s="29">
        <v>3.92</v>
      </c>
      <c r="T5" s="28" t="s">
        <v>56</v>
      </c>
      <c r="U5" s="30">
        <v>45</v>
      </c>
      <c r="V5" s="30">
        <v>42</v>
      </c>
      <c r="W5" s="30">
        <v>25</v>
      </c>
      <c r="X5" s="31">
        <v>2</v>
      </c>
      <c r="Y5" s="32">
        <v>8</v>
      </c>
      <c r="Z5" s="33">
        <f t="shared" si="6"/>
        <v>4.725E-2</v>
      </c>
      <c r="AA5" s="31">
        <v>56</v>
      </c>
      <c r="AB5" s="34">
        <f t="shared" si="7"/>
        <v>9481.4814814814818</v>
      </c>
      <c r="AC5" s="35">
        <v>3500</v>
      </c>
      <c r="AD5" s="36">
        <f t="shared" si="8"/>
        <v>0.369140625</v>
      </c>
      <c r="AE5" s="28" t="s">
        <v>5</v>
      </c>
      <c r="AF5" s="37">
        <v>0.314</v>
      </c>
      <c r="AG5" s="36">
        <f t="shared" si="0"/>
        <v>1.23088</v>
      </c>
      <c r="AH5" s="36">
        <f t="shared" si="1"/>
        <v>5.5200206249999999</v>
      </c>
      <c r="AI5" s="38">
        <v>0</v>
      </c>
      <c r="AJ5" s="36">
        <f t="shared" si="2"/>
        <v>0</v>
      </c>
      <c r="AK5" s="38">
        <v>0</v>
      </c>
      <c r="AL5" s="36">
        <f t="shared" si="3"/>
        <v>0</v>
      </c>
      <c r="AM5" s="38">
        <v>0</v>
      </c>
      <c r="AN5" s="36">
        <f t="shared" si="9"/>
        <v>0</v>
      </c>
      <c r="AO5" s="38">
        <v>0</v>
      </c>
      <c r="AP5" s="36">
        <f t="shared" si="4"/>
        <v>0</v>
      </c>
      <c r="AQ5" s="39"/>
      <c r="AR5" s="38">
        <v>0</v>
      </c>
      <c r="AS5" s="36">
        <f t="shared" si="10"/>
        <v>0</v>
      </c>
      <c r="AT5" s="39"/>
      <c r="AU5" s="38">
        <v>0</v>
      </c>
      <c r="AV5" s="36">
        <f t="shared" si="11"/>
        <v>0</v>
      </c>
      <c r="AW5" s="36">
        <f t="shared" si="12"/>
        <v>0</v>
      </c>
      <c r="AX5" s="36">
        <f t="shared" si="13"/>
        <v>3.92</v>
      </c>
      <c r="AY5" s="40">
        <f t="shared" si="5"/>
        <v>0.11711711711711721</v>
      </c>
      <c r="AZ5" s="39">
        <v>4.4400000000000004</v>
      </c>
      <c r="BA5" s="39">
        <v>4.4400000000000004</v>
      </c>
      <c r="BB5" s="32">
        <v>5245</v>
      </c>
      <c r="BC5" s="36">
        <f t="shared" si="14"/>
        <v>20560.399999999998</v>
      </c>
      <c r="BD5" s="36">
        <f t="shared" si="15"/>
        <v>23287.800000000003</v>
      </c>
    </row>
    <row r="6" spans="1:56" s="41" customFormat="1">
      <c r="A6" s="27">
        <v>6</v>
      </c>
      <c r="B6" s="28"/>
      <c r="C6" s="28"/>
      <c r="D6" s="28" t="s">
        <v>57</v>
      </c>
      <c r="E6" s="28"/>
      <c r="F6" s="28" t="s">
        <v>55</v>
      </c>
      <c r="G6" s="55" t="s">
        <v>70</v>
      </c>
      <c r="H6" s="54" t="s">
        <v>66</v>
      </c>
      <c r="I6" s="28" t="s">
        <v>60</v>
      </c>
      <c r="J6" s="27" t="s">
        <v>6</v>
      </c>
      <c r="K6" s="28" t="s">
        <v>64</v>
      </c>
      <c r="L6" s="28" t="s">
        <v>68</v>
      </c>
      <c r="M6" s="51">
        <v>724650</v>
      </c>
      <c r="N6" s="52">
        <v>717361</v>
      </c>
      <c r="O6" s="59" t="s">
        <v>82</v>
      </c>
      <c r="P6" s="56" t="s">
        <v>75</v>
      </c>
      <c r="Q6" s="28" t="s">
        <v>58</v>
      </c>
      <c r="R6" s="29" t="e">
        <f>#REF!</f>
        <v>#REF!</v>
      </c>
      <c r="S6" s="29">
        <v>4.6500000000000004</v>
      </c>
      <c r="T6" s="28" t="s">
        <v>56</v>
      </c>
      <c r="U6" s="30">
        <v>45</v>
      </c>
      <c r="V6" s="30">
        <v>42</v>
      </c>
      <c r="W6" s="30">
        <v>25</v>
      </c>
      <c r="X6" s="31">
        <v>2</v>
      </c>
      <c r="Y6" s="32">
        <v>8</v>
      </c>
      <c r="Z6" s="33">
        <f t="shared" si="6"/>
        <v>4.725E-2</v>
      </c>
      <c r="AA6" s="31">
        <v>56</v>
      </c>
      <c r="AB6" s="34">
        <f t="shared" si="7"/>
        <v>9481.4814814814818</v>
      </c>
      <c r="AC6" s="35">
        <v>3500</v>
      </c>
      <c r="AD6" s="36">
        <f t="shared" si="8"/>
        <v>0.369140625</v>
      </c>
      <c r="AE6" s="28" t="s">
        <v>5</v>
      </c>
      <c r="AF6" s="37">
        <v>0.314</v>
      </c>
      <c r="AG6" s="36">
        <f t="shared" si="0"/>
        <v>1.4601000000000002</v>
      </c>
      <c r="AH6" s="36">
        <f t="shared" si="1"/>
        <v>6.479240625000001</v>
      </c>
      <c r="AI6" s="38">
        <v>0</v>
      </c>
      <c r="AJ6" s="36">
        <f t="shared" si="2"/>
        <v>0</v>
      </c>
      <c r="AK6" s="38">
        <v>0</v>
      </c>
      <c r="AL6" s="36">
        <f t="shared" si="3"/>
        <v>0</v>
      </c>
      <c r="AM6" s="38">
        <v>0</v>
      </c>
      <c r="AN6" s="36">
        <f t="shared" si="9"/>
        <v>0</v>
      </c>
      <c r="AO6" s="38">
        <v>0</v>
      </c>
      <c r="AP6" s="36">
        <f t="shared" si="4"/>
        <v>0</v>
      </c>
      <c r="AQ6" s="39"/>
      <c r="AR6" s="38">
        <v>0</v>
      </c>
      <c r="AS6" s="36">
        <f t="shared" si="10"/>
        <v>0</v>
      </c>
      <c r="AT6" s="39"/>
      <c r="AU6" s="38">
        <v>0</v>
      </c>
      <c r="AV6" s="36">
        <f t="shared" si="11"/>
        <v>0</v>
      </c>
      <c r="AW6" s="36">
        <f t="shared" si="12"/>
        <v>0</v>
      </c>
      <c r="AX6" s="36">
        <f t="shared" si="13"/>
        <v>4.6500000000000004</v>
      </c>
      <c r="AY6" s="40">
        <f t="shared" si="5"/>
        <v>0.12593984962406013</v>
      </c>
      <c r="AZ6" s="39">
        <v>5.32</v>
      </c>
      <c r="BA6" s="39">
        <v>5.32</v>
      </c>
      <c r="BB6" s="32">
        <v>5245</v>
      </c>
      <c r="BC6" s="36">
        <f t="shared" si="14"/>
        <v>24389.250000000004</v>
      </c>
      <c r="BD6" s="36">
        <f t="shared" si="15"/>
        <v>27903.4</v>
      </c>
    </row>
    <row r="7" spans="1:56" ht="15" customHeight="1">
      <c r="A7" s="42">
        <v>7</v>
      </c>
      <c r="B7" s="43"/>
      <c r="C7" s="43"/>
      <c r="D7" s="28" t="s">
        <v>57</v>
      </c>
      <c r="E7" s="28"/>
      <c r="F7" s="28" t="s">
        <v>55</v>
      </c>
      <c r="G7" s="55" t="s">
        <v>70</v>
      </c>
      <c r="H7" s="54" t="s">
        <v>66</v>
      </c>
      <c r="I7" s="28" t="s">
        <v>60</v>
      </c>
      <c r="J7" s="27" t="s">
        <v>6</v>
      </c>
      <c r="K7" s="28" t="s">
        <v>65</v>
      </c>
      <c r="L7" s="54" t="s">
        <v>92</v>
      </c>
      <c r="M7" s="51">
        <v>724650</v>
      </c>
      <c r="N7" s="52">
        <v>717361</v>
      </c>
      <c r="O7" s="59" t="s">
        <v>83</v>
      </c>
      <c r="P7" s="57" t="s">
        <v>76</v>
      </c>
      <c r="Q7" s="28" t="s">
        <v>58</v>
      </c>
      <c r="R7" s="29" t="e">
        <f>#REF!</f>
        <v>#REF!</v>
      </c>
      <c r="S7" s="29">
        <v>3.92</v>
      </c>
      <c r="T7" s="28" t="s">
        <v>56</v>
      </c>
      <c r="U7" s="30">
        <v>45</v>
      </c>
      <c r="V7" s="30">
        <v>42</v>
      </c>
      <c r="W7" s="30">
        <v>25</v>
      </c>
      <c r="X7" s="31">
        <v>2</v>
      </c>
      <c r="Y7" s="32">
        <v>8</v>
      </c>
      <c r="Z7" s="44">
        <f t="shared" si="6"/>
        <v>4.725E-2</v>
      </c>
      <c r="AA7" s="31">
        <v>56</v>
      </c>
      <c r="AB7" s="34">
        <f t="shared" si="7"/>
        <v>9481.4814814814818</v>
      </c>
      <c r="AC7" s="35">
        <v>3500</v>
      </c>
      <c r="AD7" s="45">
        <f t="shared" si="8"/>
        <v>0.369140625</v>
      </c>
      <c r="AE7" s="28" t="s">
        <v>5</v>
      </c>
      <c r="AF7" s="37">
        <v>0.314</v>
      </c>
      <c r="AG7" s="36">
        <f t="shared" si="0"/>
        <v>1.23088</v>
      </c>
      <c r="AH7" s="36">
        <f t="shared" si="1"/>
        <v>5.5200206249999999</v>
      </c>
      <c r="AI7" s="38">
        <v>0</v>
      </c>
      <c r="AJ7" s="45">
        <f t="shared" si="2"/>
        <v>0</v>
      </c>
      <c r="AK7" s="38">
        <v>0</v>
      </c>
      <c r="AL7" s="45">
        <f t="shared" si="3"/>
        <v>0</v>
      </c>
      <c r="AM7" s="38">
        <v>0</v>
      </c>
      <c r="AN7" s="36">
        <f t="shared" si="9"/>
        <v>0</v>
      </c>
      <c r="AO7" s="38">
        <v>0</v>
      </c>
      <c r="AP7" s="36">
        <f t="shared" si="4"/>
        <v>0</v>
      </c>
      <c r="AQ7" s="39"/>
      <c r="AR7" s="38">
        <v>0</v>
      </c>
      <c r="AS7" s="36">
        <f t="shared" si="10"/>
        <v>0</v>
      </c>
      <c r="AT7" s="6"/>
      <c r="AU7" s="38">
        <v>0</v>
      </c>
      <c r="AV7" s="36">
        <f t="shared" si="11"/>
        <v>0</v>
      </c>
      <c r="AW7" s="36">
        <f t="shared" si="12"/>
        <v>0</v>
      </c>
      <c r="AX7" s="36">
        <f t="shared" si="13"/>
        <v>3.92</v>
      </c>
      <c r="AY7" s="40">
        <f t="shared" si="5"/>
        <v>0.11711711711711721</v>
      </c>
      <c r="AZ7" s="39">
        <v>4.4400000000000004</v>
      </c>
      <c r="BA7" s="39">
        <v>4.4400000000000004</v>
      </c>
      <c r="BB7" s="32">
        <v>5245</v>
      </c>
      <c r="BC7" s="36">
        <f t="shared" si="14"/>
        <v>20560.399999999998</v>
      </c>
      <c r="BD7" s="36">
        <f t="shared" si="15"/>
        <v>23287.800000000003</v>
      </c>
    </row>
    <row r="8" spans="1:56" ht="15" customHeight="1">
      <c r="A8" s="42">
        <v>8</v>
      </c>
      <c r="B8" s="43"/>
      <c r="C8" s="43"/>
      <c r="D8" s="28" t="s">
        <v>57</v>
      </c>
      <c r="E8" s="28"/>
      <c r="F8" s="28" t="s">
        <v>55</v>
      </c>
      <c r="G8" s="55" t="s">
        <v>70</v>
      </c>
      <c r="H8" s="54" t="s">
        <v>66</v>
      </c>
      <c r="I8" s="28" t="s">
        <v>60</v>
      </c>
      <c r="J8" s="27" t="s">
        <v>6</v>
      </c>
      <c r="K8" s="28" t="s">
        <v>64</v>
      </c>
      <c r="L8" s="28" t="s">
        <v>69</v>
      </c>
      <c r="M8" s="51">
        <v>724650</v>
      </c>
      <c r="N8" s="52">
        <v>717361</v>
      </c>
      <c r="O8" s="59" t="s">
        <v>84</v>
      </c>
      <c r="P8" s="57" t="s">
        <v>77</v>
      </c>
      <c r="Q8" s="28" t="s">
        <v>58</v>
      </c>
      <c r="R8" s="29" t="e">
        <f>#REF!</f>
        <v>#REF!</v>
      </c>
      <c r="S8" s="29">
        <v>4.6500000000000004</v>
      </c>
      <c r="T8" s="28" t="s">
        <v>56</v>
      </c>
      <c r="U8" s="30">
        <v>45</v>
      </c>
      <c r="V8" s="30">
        <v>42</v>
      </c>
      <c r="W8" s="30">
        <v>25</v>
      </c>
      <c r="X8" s="31">
        <v>2</v>
      </c>
      <c r="Y8" s="32">
        <v>8</v>
      </c>
      <c r="Z8" s="44">
        <f t="shared" ref="Z8" si="16">IF(U8="","",U8*V8*W8/1000000)</f>
        <v>4.725E-2</v>
      </c>
      <c r="AA8" s="31">
        <v>56</v>
      </c>
      <c r="AB8" s="34">
        <f t="shared" ref="AB8" si="17">IF(Y8="","",AA8/Z8*Y8)</f>
        <v>9481.4814814814818</v>
      </c>
      <c r="AC8" s="35">
        <v>3500</v>
      </c>
      <c r="AD8" s="45">
        <f t="shared" ref="AD8" si="18">IF(ISERROR(AC8/AB8),"",AC8/AB8)</f>
        <v>0.369140625</v>
      </c>
      <c r="AE8" s="28" t="s">
        <v>5</v>
      </c>
      <c r="AF8" s="37">
        <v>0.314</v>
      </c>
      <c r="AG8" s="36">
        <f t="shared" ref="AG8" si="19">IF(ISERROR(S8*AF8),"",S8*AF8)</f>
        <v>1.4601000000000002</v>
      </c>
      <c r="AH8" s="36">
        <f t="shared" ref="AH8" si="20">IF(ISERROR(S8+AD8+AG8),"",S8+AD8+AG8)</f>
        <v>6.479240625000001</v>
      </c>
      <c r="AI8" s="38">
        <v>0</v>
      </c>
      <c r="AJ8" s="45">
        <f t="shared" ref="AJ8" si="21">IF(ISERROR(AZ8*AI8),"",AZ8*AI8)</f>
        <v>0</v>
      </c>
      <c r="AK8" s="38">
        <v>0</v>
      </c>
      <c r="AL8" s="45">
        <f t="shared" ref="AL8" si="22">IF(ISERROR(AZ8*AK8),"",AZ8*AK8)</f>
        <v>0</v>
      </c>
      <c r="AM8" s="38">
        <v>0</v>
      </c>
      <c r="AN8" s="36">
        <f t="shared" ref="AN8" si="23">IF(ISERROR(AZ8*AM8),"",AZ8*AM8)</f>
        <v>0</v>
      </c>
      <c r="AO8" s="38">
        <v>0</v>
      </c>
      <c r="AP8" s="36">
        <f t="shared" ref="AP8" si="24">IF(ISERROR(S8*AO8),"",S8*AO8)</f>
        <v>0</v>
      </c>
      <c r="AQ8" s="39"/>
      <c r="AR8" s="38">
        <v>0</v>
      </c>
      <c r="AS8" s="36">
        <f t="shared" ref="AS8" si="25">IF(ISERROR(AZ8*AR8),"",AZ8*AR8)</f>
        <v>0</v>
      </c>
      <c r="AT8" s="6"/>
      <c r="AU8" s="38">
        <v>0</v>
      </c>
      <c r="AV8" s="36">
        <f t="shared" ref="AV8" si="26">IF(ISERROR(AZ8*AU8),"",AZ8*AU8)</f>
        <v>0</v>
      </c>
      <c r="AW8" s="36">
        <f t="shared" ref="AW8" si="27">IF(ISERROR(AJ8+AL8+AN8+AP8),"",AJ8+AL8+AN8+AP8)</f>
        <v>0</v>
      </c>
      <c r="AX8" s="36">
        <f t="shared" si="13"/>
        <v>4.6500000000000004</v>
      </c>
      <c r="AY8" s="40">
        <f t="shared" ref="AY8" si="28">IF(ISERROR((AZ8-AX8)/AZ8),"",(AZ8-AX8)/AZ8)</f>
        <v>0.12593984962406013</v>
      </c>
      <c r="AZ8" s="39">
        <v>5.32</v>
      </c>
      <c r="BA8" s="39">
        <v>5.32</v>
      </c>
      <c r="BB8" s="32">
        <v>5245</v>
      </c>
      <c r="BC8" s="36">
        <f t="shared" ref="BC8" si="29">IF(ISERROR(AX8*BB8),"",AX8*BB8)</f>
        <v>24389.250000000004</v>
      </c>
      <c r="BD8" s="36">
        <f t="shared" ref="BD8" si="30">IF(ISERROR(AZ8*BB8),"",AZ8*BB8)</f>
        <v>27903.4</v>
      </c>
    </row>
    <row r="9" spans="1:56" s="72" customFormat="1" ht="28.5" customHeight="1">
      <c r="A9" s="60">
        <v>9</v>
      </c>
      <c r="B9" s="60"/>
      <c r="C9" s="60"/>
      <c r="D9" s="61" t="s">
        <v>57</v>
      </c>
      <c r="E9" s="61"/>
      <c r="F9" s="54" t="s">
        <v>55</v>
      </c>
      <c r="G9" s="55" t="s">
        <v>70</v>
      </c>
      <c r="H9" s="54" t="s">
        <v>66</v>
      </c>
      <c r="I9" s="54" t="s">
        <v>60</v>
      </c>
      <c r="J9" s="62" t="s">
        <v>6</v>
      </c>
      <c r="K9" s="54" t="s">
        <v>89</v>
      </c>
      <c r="L9" s="54" t="s">
        <v>93</v>
      </c>
      <c r="M9" s="51">
        <v>724650</v>
      </c>
      <c r="N9" s="52">
        <v>717361</v>
      </c>
      <c r="O9" s="59" t="s">
        <v>85</v>
      </c>
      <c r="P9" s="63"/>
      <c r="Q9" s="61" t="s">
        <v>59</v>
      </c>
      <c r="R9" s="29" t="e">
        <f>#REF!</f>
        <v>#REF!</v>
      </c>
      <c r="S9" s="64">
        <f>SUM(S2:S8)+4.65</f>
        <v>33.93</v>
      </c>
      <c r="T9" s="28" t="s">
        <v>56</v>
      </c>
      <c r="U9" s="65">
        <v>45</v>
      </c>
      <c r="V9" s="65">
        <v>42</v>
      </c>
      <c r="W9" s="65">
        <v>25</v>
      </c>
      <c r="X9" s="66">
        <v>10.52</v>
      </c>
      <c r="Y9" s="67">
        <v>1</v>
      </c>
      <c r="Z9" s="44">
        <f t="shared" ref="Z9" si="31">IF(U9="","",U9*V9*W9/1000000)</f>
        <v>4.725E-2</v>
      </c>
      <c r="AA9" s="31">
        <v>56</v>
      </c>
      <c r="AB9" s="34">
        <f t="shared" ref="AB9" si="32">IF(Y9="","",AA9/Z9*Y9)</f>
        <v>1185.1851851851852</v>
      </c>
      <c r="AC9" s="35">
        <v>3500</v>
      </c>
      <c r="AD9" s="45">
        <f t="shared" ref="AD9" si="33">IF(ISERROR(AC9/AB9),"",AC9/AB9)</f>
        <v>2.953125</v>
      </c>
      <c r="AE9" s="28" t="s">
        <v>5</v>
      </c>
      <c r="AF9" s="37">
        <v>0.314</v>
      </c>
      <c r="AG9" s="36">
        <f t="shared" ref="AG9" si="34">IF(ISERROR(S9*AF9),"",S9*AF9)</f>
        <v>10.654019999999999</v>
      </c>
      <c r="AH9" s="36">
        <f t="shared" ref="AH9" si="35">IF(ISERROR(S9+AD9+AG9),"",S9+AD9+AG9)</f>
        <v>47.537144999999995</v>
      </c>
      <c r="AI9" s="38">
        <v>0</v>
      </c>
      <c r="AJ9" s="45">
        <f t="shared" ref="AJ9" si="36">IF(ISERROR(AZ9*AI9),"",AZ9*AI9)</f>
        <v>0</v>
      </c>
      <c r="AK9" s="38">
        <v>0</v>
      </c>
      <c r="AL9" s="45">
        <f t="shared" ref="AL9" si="37">IF(ISERROR(AZ9*AK9),"",AZ9*AK9)</f>
        <v>0</v>
      </c>
      <c r="AM9" s="38">
        <v>0</v>
      </c>
      <c r="AN9" s="36">
        <f t="shared" ref="AN9" si="38">IF(ISERROR(AZ9*AM9),"",AZ9*AM9)</f>
        <v>0</v>
      </c>
      <c r="AO9" s="38">
        <v>0</v>
      </c>
      <c r="AP9" s="36">
        <f t="shared" ref="AP9" si="39">IF(ISERROR(S9*AO9),"",S9*AO9)</f>
        <v>0</v>
      </c>
      <c r="AQ9" s="39"/>
      <c r="AR9" s="38">
        <v>0</v>
      </c>
      <c r="AS9" s="36">
        <f t="shared" ref="AS9" si="40">IF(ISERROR(AZ9*AR9),"",AZ9*AR9)</f>
        <v>0</v>
      </c>
      <c r="AT9" s="6"/>
      <c r="AU9" s="38">
        <v>0</v>
      </c>
      <c r="AV9" s="36">
        <f t="shared" ref="AV9" si="41">IF(ISERROR(AZ9*AU9),"",AZ9*AU9)</f>
        <v>0</v>
      </c>
      <c r="AW9" s="36">
        <f t="shared" ref="AW9" si="42">IF(ISERROR(AJ9+AL9+AN9+AP9),"",AJ9+AL9+AN9+AP9)</f>
        <v>0</v>
      </c>
      <c r="AX9" s="68">
        <f t="shared" si="13"/>
        <v>33.93</v>
      </c>
      <c r="AY9" s="70">
        <f t="shared" si="5"/>
        <v>0.12189440993788839</v>
      </c>
      <c r="AZ9" s="69">
        <f>SUM(AZ2:AZ8)+5.32</f>
        <v>38.640000000000008</v>
      </c>
      <c r="BA9" s="69">
        <f>SUM(BA2:BA8)+5.32</f>
        <v>38.640000000000008</v>
      </c>
      <c r="BB9" s="71">
        <v>5245</v>
      </c>
      <c r="BC9" s="68">
        <f t="shared" ref="BC9" si="43">IF(ISERROR(AX9*BB9),"",AX9*BB9)</f>
        <v>177962.85</v>
      </c>
      <c r="BD9" s="68">
        <f t="shared" ref="BD9" si="44">IF(ISERROR(AZ9*BB9),"",AZ9*BB9)</f>
        <v>202666.80000000005</v>
      </c>
    </row>
    <row r="10" spans="1:56">
      <c r="AY10" s="4"/>
      <c r="BB10" s="48"/>
    </row>
    <row r="16" spans="1:56">
      <c r="BB16" s="58"/>
    </row>
  </sheetData>
  <sheetProtection insertRows="0" deleteRows="0" sort="0"/>
  <protectedRanges>
    <protectedRange sqref="AW11:BA213 O10:AV213 BB9:BB10 AW10:AY10 A2:L213 P2:T9 Z2:AB9 AD2:AD9 AG2:AY9" name="Range1"/>
    <protectedRange sqref="U2:X9" name="Range1_2"/>
    <protectedRange sqref="AC2:AC9" name="Range1_3"/>
    <protectedRange sqref="AE2:AF9" name="Range1_4"/>
    <protectedRange sqref="BB2:BB8" name="Range1_6"/>
    <protectedRange sqref="M2:M161" name="Range1_1"/>
    <protectedRange sqref="N2:N197" name="Range1_8"/>
  </protectedRanges>
  <phoneticPr fontId="7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51C103-D5B7-49A5-8B9E-51B705FC4EAA}">
          <x14:formula1>
            <xm:f>#REF!</xm:f>
          </x14:formula1>
          <xm:sqref>F2:F9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E2:E9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T2:T9</xm:sqref>
        </x14:dataValidation>
        <x14:dataValidation type="list" allowBlank="1" showInputMessage="1" showErrorMessage="1" xr:uid="{0637BEEB-842F-4CDE-97E3-B495AA1D9399}">
          <x14:formula1>
            <xm:f>#REF!</xm:f>
          </x14:formula1>
          <xm:sqref>Q2:Q9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2025-12-05T02:47:22Z</dcterms:modified>
</cp:coreProperties>
</file>