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730E5BD-12FB-4107-BB9B-96C392A5CA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0" i="5" l="1"/>
  <c r="AT10" i="5"/>
  <c r="AY10" i="5" s="1"/>
  <c r="AH10" i="5"/>
  <c r="AY9" i="5" l="1"/>
  <c r="AP9" i="5"/>
  <c r="AM9" i="5"/>
  <c r="AE9" i="5"/>
  <c r="AF9" i="5" s="1"/>
  <c r="AH9" i="5" s="1"/>
  <c r="AY8" i="5"/>
  <c r="AP8" i="5"/>
  <c r="AM8" i="5"/>
  <c r="AQ8" i="5" s="1"/>
  <c r="AE8" i="5"/>
  <c r="AF8" i="5" s="1"/>
  <c r="AH8" i="5" s="1"/>
  <c r="AQ9" i="5" l="1"/>
  <c r="AR9" i="5" s="1"/>
  <c r="AK8" i="5"/>
  <c r="AR8" i="5"/>
  <c r="AK9" i="5"/>
  <c r="AX9" i="5" l="1"/>
  <c r="AS9" i="5"/>
  <c r="AX8" i="5"/>
  <c r="AS8" i="5"/>
  <c r="AY3" i="5"/>
  <c r="AY4" i="5"/>
  <c r="AY5" i="5"/>
  <c r="AY6" i="5"/>
  <c r="AY7" i="5"/>
  <c r="AP3" i="5" l="1"/>
  <c r="AP4" i="5"/>
  <c r="AP5" i="5"/>
  <c r="AP6" i="5"/>
  <c r="AP7" i="5"/>
  <c r="AP2" i="5"/>
  <c r="AM3" i="5"/>
  <c r="AM4" i="5"/>
  <c r="AQ4" i="5" s="1"/>
  <c r="AM5" i="5"/>
  <c r="AM6" i="5"/>
  <c r="AM7" i="5"/>
  <c r="AM2" i="5"/>
  <c r="AE7" i="5"/>
  <c r="AF7" i="5" s="1"/>
  <c r="AH7" i="5" s="1"/>
  <c r="AK7" i="5"/>
  <c r="AE6" i="5"/>
  <c r="AF6" i="5" s="1"/>
  <c r="AH6" i="5" s="1"/>
  <c r="AK6" i="5"/>
  <c r="AE5" i="5"/>
  <c r="AF5" i="5" s="1"/>
  <c r="AH5" i="5" s="1"/>
  <c r="AK5" i="5"/>
  <c r="AE4" i="5"/>
  <c r="AF4" i="5" s="1"/>
  <c r="AH4" i="5" s="1"/>
  <c r="AK4" i="5"/>
  <c r="AE3" i="5"/>
  <c r="AF3" i="5" s="1"/>
  <c r="AK3" i="5"/>
  <c r="AY2" i="5"/>
  <c r="AE2" i="5"/>
  <c r="AF2" i="5" s="1"/>
  <c r="AZ9" i="5" l="1"/>
  <c r="AK2" i="5"/>
  <c r="AR4" i="5"/>
  <c r="AX4" i="5" s="1"/>
  <c r="AQ7" i="5"/>
  <c r="AR7" i="5" s="1"/>
  <c r="AX7" i="5" s="1"/>
  <c r="AQ5" i="5"/>
  <c r="AR5" i="5" s="1"/>
  <c r="AX5" i="5" s="1"/>
  <c r="AQ2" i="5"/>
  <c r="AR2" i="5" s="1"/>
  <c r="AX2" i="5" s="1"/>
  <c r="AQ6" i="5"/>
  <c r="AR6" i="5" s="1"/>
  <c r="AQ3" i="5"/>
  <c r="AR3" i="5" s="1"/>
  <c r="AX3" i="5" s="1"/>
  <c r="AS4" i="5" l="1"/>
  <c r="AS7" i="5"/>
  <c r="AS6" i="5"/>
  <c r="AX6" i="5"/>
  <c r="AS5" i="5"/>
  <c r="AS2" i="5"/>
  <c r="A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<sst xmlns="http://schemas.openxmlformats.org/spreadsheetml/2006/main" count="187" uniqueCount="95">
  <si>
    <t>Brand</t>
  </si>
  <si>
    <t>Package Type</t>
  </si>
  <si>
    <t>Licensor</t>
  </si>
  <si>
    <t>Normal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</si>
  <si>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</si>
  <si>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</si>
  <si>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</si>
  <si>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</si>
  <si>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</si>
  <si>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</si>
  <si>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</si>
  <si>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</si>
  <si>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</si>
  <si>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</si>
  <si>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</si>
  <si>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</si>
  <si>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</si>
  <si>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</si>
  <si>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</si>
  <si>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</si>
  <si>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</si>
  <si>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</si>
  <si>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</si>
  <si>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</si>
  <si>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</si>
  <si>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</si>
  <si>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</si>
  <si>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</si>
  <si>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</si>
  <si>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</si>
  <si>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</si>
  <si>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</si>
  <si>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</si>
  <si>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</si>
  <si>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</si>
  <si>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</si>
  <si>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</si>
  <si>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</si>
  <si>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</si>
  <si>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</si>
  <si>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</si>
  <si>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</si>
  <si>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</si>
  <si>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</si>
  <si>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</si>
  <si>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</si>
  <si>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</si>
  <si>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</si>
  <si>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</si>
  <si>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</si>
  <si>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COMFORTER (SET)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</si>
  <si>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</si>
  <si>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</si>
  <si>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</si>
  <si>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</si>
  <si>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</si>
  <si>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</si>
  <si>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9404.40.9022</t>
  </si>
  <si>
    <t>9404.40.9022</t>
    <phoneticPr fontId="7" type="noConversion"/>
  </si>
  <si>
    <t>Elastic embroidery comforter</t>
    <phoneticPr fontId="7" type="noConversion"/>
  </si>
  <si>
    <t>Bow embroidery comforter</t>
    <phoneticPr fontId="7" type="noConversion"/>
  </si>
  <si>
    <t>Daisy printed comforter</t>
    <phoneticPr fontId="7" type="noConversion"/>
  </si>
  <si>
    <t>Blue corduroy comforter</t>
    <phoneticPr fontId="7" type="noConversion"/>
  </si>
  <si>
    <r>
      <t>Front-85gsm 100%microfiber with elastic embroidery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Back-Solid 85gsm, 100%polyester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Filler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185gsm Polyester Filler</t>
    </r>
    <phoneticPr fontId="7" type="noConversion"/>
  </si>
  <si>
    <r>
      <t>Front-85gsm 100%polyester embroidery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Back-Solid 85gsm 100%polyester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Filler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230gsm 100% down alternative Filler</t>
    </r>
    <phoneticPr fontId="7" type="noConversion"/>
  </si>
  <si>
    <r>
      <t xml:space="preserve">Front-85gsm 100% polyester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Print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Back-Solid 85gsm 100%polyester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Filler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185gsm Polyester Filler</t>
    </r>
    <phoneticPr fontId="7" type="noConversion"/>
  </si>
  <si>
    <r>
      <t xml:space="preserve">Front- 100%polyester, striped, solid 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Back-Solid 85gsm 100%polyester</t>
    </r>
    <r>
      <rPr>
        <sz val="11"/>
        <rFont val="宋体"/>
        <family val="2"/>
        <charset val="134"/>
      </rPr>
      <t>；</t>
    </r>
    <r>
      <rPr>
        <sz val="11"/>
        <rFont val="Calibri"/>
        <family val="2"/>
      </rPr>
      <t xml:space="preserve">
Filler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185gsm Polyester Filler</t>
    </r>
    <phoneticPr fontId="7" type="noConversion"/>
  </si>
  <si>
    <t>Full: 88" W x 92" L</t>
    <phoneticPr fontId="7" type="noConversion"/>
  </si>
  <si>
    <t>Lavender</t>
    <phoneticPr fontId="7" type="noConversion"/>
  </si>
  <si>
    <t>Blue</t>
    <phoneticPr fontId="7" type="noConversion"/>
  </si>
  <si>
    <t>Green</t>
    <phoneticPr fontId="7" type="noConversion"/>
  </si>
  <si>
    <t>717458</t>
    <phoneticPr fontId="7" type="noConversion"/>
  </si>
  <si>
    <t>T: 63" W x 92" L</t>
    <phoneticPr fontId="7" type="noConversion"/>
  </si>
  <si>
    <t xml:space="preserve">Assortment </t>
    <phoneticPr fontId="7" type="noConversion"/>
  </si>
  <si>
    <t>T: 63" W x 92" L  Full: 88" W x 92" L</t>
    <phoneticPr fontId="7" type="noConversion"/>
  </si>
  <si>
    <t>4069365781968</t>
    <phoneticPr fontId="7" type="noConversion"/>
  </si>
  <si>
    <t>4069365782293</t>
    <phoneticPr fontId="7" type="noConversion"/>
  </si>
  <si>
    <t>4069365782262</t>
    <phoneticPr fontId="7" type="noConversion"/>
  </si>
  <si>
    <t>4069365782408</t>
    <phoneticPr fontId="7" type="noConversion"/>
  </si>
  <si>
    <t>4069365782279</t>
    <phoneticPr fontId="7" type="noConversion"/>
  </si>
  <si>
    <t>4069365782415</t>
    <phoneticPr fontId="7" type="noConversion"/>
  </si>
  <si>
    <t>4069365782286</t>
    <phoneticPr fontId="7" type="noConversion"/>
  </si>
  <si>
    <t>4069365782422</t>
    <phoneticPr fontId="7" type="noConversion"/>
  </si>
  <si>
    <t>GTIN:                 4069365782354</t>
    <phoneticPr fontId="7" type="noConversion"/>
  </si>
  <si>
    <t>ALDI10-1818</t>
    <phoneticPr fontId="7" type="noConversion"/>
  </si>
  <si>
    <t>ALDI10-1819</t>
  </si>
  <si>
    <t>ALDI10-1820</t>
  </si>
  <si>
    <t>ALDI10-1821</t>
  </si>
  <si>
    <t>ALDI10-1822</t>
  </si>
  <si>
    <t>ALDI10-1823</t>
  </si>
  <si>
    <t>ALDI10-1824</t>
  </si>
  <si>
    <t>ALDI10-1825</t>
  </si>
  <si>
    <t>ALDI90-1826</t>
    <phoneticPr fontId="7" type="noConversion"/>
  </si>
  <si>
    <t>Lavender/Blue/Green</t>
    <phoneticPr fontId="7" type="noConversion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</si>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</sst>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1" fillId="0" borderId="1" xfId="4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4" quotePrefix="1" applyBorder="1" applyAlignment="1">
      <alignment wrapText="1"/>
    </xf>
    <xf numFmtId="0" fontId="3" fillId="5" borderId="1" xfId="0" applyFont="1" applyFill="1" applyBorder="1"/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left" vertical="center" wrapText="1"/>
    </xf>
    <xf numFmtId="178" fontId="2" fillId="0" borderId="1" xfId="4" applyNumberFormat="1" applyFont="1" applyBorder="1" applyAlignment="1">
      <alignment horizontal="center" vertical="center" wrapText="1"/>
    </xf>
    <xf numFmtId="2" fontId="2" fillId="0" borderId="1" xfId="4" applyNumberFormat="1" applyFont="1" applyBorder="1" applyAlignment="1">
      <alignment horizontal="center" vertical="center" wrapText="1"/>
    </xf>
    <xf numFmtId="177" fontId="2" fillId="2" borderId="1" xfId="5" applyNumberFormat="1" applyFont="1" applyFill="1" applyBorder="1" applyAlignment="1">
      <alignment horizontal="center" vertical="center" wrapText="1"/>
    </xf>
    <xf numFmtId="177" fontId="2" fillId="0" borderId="2" xfId="4" applyNumberFormat="1" applyFont="1" applyBorder="1" applyAlignment="1">
      <alignment horizontal="center" vertical="center" wrapText="1"/>
    </xf>
    <xf numFmtId="177" fontId="2" fillId="0" borderId="1" xfId="4" applyNumberFormat="1" applyFont="1" applyBorder="1" applyAlignment="1">
      <alignment horizontal="center" vertical="center" wrapText="1"/>
    </xf>
    <xf numFmtId="1" fontId="2" fillId="0" borderId="1" xfId="4" applyNumberFormat="1" applyFont="1" applyBorder="1" applyAlignment="1">
      <alignment horizontal="center" vertical="center" wrapText="1"/>
    </xf>
    <xf numFmtId="180" fontId="2" fillId="2" borderId="1" xfId="4" applyNumberFormat="1" applyFont="1" applyFill="1" applyBorder="1" applyAlignment="1">
      <alignment horizontal="center" vertical="center" wrapText="1"/>
    </xf>
    <xf numFmtId="1" fontId="2" fillId="2" borderId="1" xfId="4" applyNumberFormat="1" applyFont="1" applyFill="1" applyBorder="1" applyAlignment="1">
      <alignment horizontal="center" vertical="center" wrapText="1"/>
    </xf>
    <xf numFmtId="177" fontId="2" fillId="2" borderId="1" xfId="4" applyNumberFormat="1" applyFont="1" applyFill="1" applyBorder="1" applyAlignment="1">
      <alignment horizontal="center" vertical="center" wrapText="1"/>
    </xf>
    <xf numFmtId="10" fontId="2" fillId="0" borderId="1" xfId="4" applyNumberFormat="1" applyFont="1" applyBorder="1" applyAlignment="1">
      <alignment horizontal="center" vertical="center" wrapText="1"/>
    </xf>
    <xf numFmtId="10" fontId="2" fillId="2" borderId="1" xfId="6" applyNumberFormat="1" applyFont="1" applyFill="1" applyBorder="1" applyAlignment="1">
      <alignment horizontal="center" vertical="center" wrapText="1"/>
    </xf>
    <xf numFmtId="177" fontId="2" fillId="0" borderId="0" xfId="4" applyNumberFormat="1" applyFont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</cellXfs>
  <cellStyles count="7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11"/>
  <sheetViews>
    <sheetView tabSelected="1" zoomScale="85" zoomScaleNormal="85" workbookViewId="0">
      <selection activeCell="F16" sqref="F16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1.85546875" style="3" customWidth="1"/>
    <col min="9" max="9" width="13.85546875" style="3" customWidth="1"/>
    <col min="10" max="10" width="26.5703125" style="3" customWidth="1"/>
    <col min="11" max="11" width="28.42578125" style="3" customWidth="1"/>
    <col min="12" max="12" width="17.42578125" style="1" customWidth="1"/>
    <col min="13" max="13" width="11.28515625" style="3" customWidth="1"/>
    <col min="14" max="14" width="9.5703125" style="3" customWidth="1"/>
    <col min="15" max="15" width="9.28515625" style="3" customWidth="1"/>
    <col min="16" max="16" width="13.5703125" style="1" customWidth="1"/>
    <col min="17" max="17" width="13.5703125" style="3" customWidth="1"/>
    <col min="18" max="18" width="14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1" customWidth="1"/>
    <col min="27" max="27" width="8.7109375" style="41" customWidth="1"/>
    <col min="28" max="28" width="7.140625" style="41" customWidth="1"/>
    <col min="29" max="29" width="9" style="5" customWidth="1"/>
    <col min="30" max="30" width="6.28515625" style="7" customWidth="1"/>
    <col min="31" max="31" width="10" style="44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5.8554687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7.85546875" style="6" customWidth="1"/>
    <col min="47" max="47" width="10.140625" style="49" customWidth="1"/>
    <col min="48" max="49" width="9.5703125" style="6" customWidth="1"/>
    <col min="50" max="50" width="14.85546875" style="3" customWidth="1"/>
    <col min="51" max="51" width="15.85546875" style="3" customWidth="1"/>
    <col min="52" max="52" width="12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45</v>
      </c>
      <c r="G1" s="39" t="s">
        <v>8</v>
      </c>
      <c r="H1" s="12" t="s">
        <v>9</v>
      </c>
      <c r="I1" s="12" t="s">
        <v>48</v>
      </c>
      <c r="J1" s="12" t="s">
        <v>10</v>
      </c>
      <c r="K1" s="12" t="s">
        <v>53</v>
      </c>
      <c r="L1" s="47" t="s">
        <v>54</v>
      </c>
      <c r="M1" s="12" t="s">
        <v>11</v>
      </c>
      <c r="N1" s="39" t="s">
        <v>52</v>
      </c>
      <c r="O1" s="39" t="s">
        <v>12</v>
      </c>
      <c r="P1" s="48" t="s">
        <v>55</v>
      </c>
      <c r="Q1" s="39" t="s">
        <v>13</v>
      </c>
      <c r="R1" s="39" t="s">
        <v>14</v>
      </c>
      <c r="S1" s="12" t="s">
        <v>49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2" t="s">
        <v>20</v>
      </c>
      <c r="AA1" s="42" t="s">
        <v>21</v>
      </c>
      <c r="AB1" s="42" t="s">
        <v>22</v>
      </c>
      <c r="AC1" s="20" t="s">
        <v>23</v>
      </c>
      <c r="AD1" s="21" t="s">
        <v>24</v>
      </c>
      <c r="AE1" s="45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56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57.6" customHeight="1" x14ac:dyDescent="0.25">
      <c r="A2" s="29">
        <v>1</v>
      </c>
      <c r="B2" s="30"/>
      <c r="C2" s="30"/>
      <c r="D2" s="30" t="s">
        <v>4</v>
      </c>
      <c r="E2" s="30"/>
      <c r="F2" s="30" t="s">
        <v>50</v>
      </c>
      <c r="G2" s="30"/>
      <c r="H2" s="30" t="s">
        <v>59</v>
      </c>
      <c r="I2" s="30" t="s">
        <v>59</v>
      </c>
      <c r="J2" s="30" t="s">
        <v>63</v>
      </c>
      <c r="K2" s="30" t="s">
        <v>63</v>
      </c>
      <c r="L2" s="51" t="s">
        <v>72</v>
      </c>
      <c r="M2" s="30" t="s">
        <v>68</v>
      </c>
      <c r="N2" s="30"/>
      <c r="O2" s="52">
        <v>728168</v>
      </c>
      <c r="P2" s="52" t="s">
        <v>71</v>
      </c>
      <c r="Q2" s="53" t="s">
        <v>84</v>
      </c>
      <c r="R2" s="52" t="s">
        <v>75</v>
      </c>
      <c r="S2" s="30" t="s">
        <v>46</v>
      </c>
      <c r="T2" s="31">
        <v>50</v>
      </c>
      <c r="U2" s="32">
        <v>7.85</v>
      </c>
      <c r="V2" s="33">
        <v>6.37</v>
      </c>
      <c r="W2" s="34">
        <v>6.37</v>
      </c>
      <c r="X2" s="9"/>
      <c r="Y2" s="30" t="s">
        <v>3</v>
      </c>
      <c r="Z2" s="43">
        <v>43</v>
      </c>
      <c r="AA2" s="43">
        <v>43</v>
      </c>
      <c r="AB2" s="43">
        <v>120</v>
      </c>
      <c r="AC2" s="32">
        <v>2</v>
      </c>
      <c r="AD2" s="10">
        <v>8</v>
      </c>
      <c r="AE2" s="46">
        <f>IF(Z2="","",Z2*AA2*AB2/1000000)</f>
        <v>0.222</v>
      </c>
      <c r="AF2" s="35">
        <f>IF(AD2="","",65/AE2*AD2)</f>
        <v>2342</v>
      </c>
      <c r="AG2" s="30"/>
      <c r="AH2" s="36"/>
      <c r="AI2" s="30" t="s">
        <v>58</v>
      </c>
      <c r="AJ2" s="37">
        <v>0.32800000000000001</v>
      </c>
      <c r="AK2" s="36">
        <f>IF(ISERROR(W2*AJ2),"",W2*AJ2)</f>
        <v>2.09</v>
      </c>
      <c r="AL2" s="37">
        <v>0.01</v>
      </c>
      <c r="AM2" s="36">
        <f>IF(ISERROR(AT2*AL2),"",AT2*AL2)</f>
        <v>0.08</v>
      </c>
      <c r="AN2" s="30"/>
      <c r="AO2" s="37"/>
      <c r="AP2" s="36">
        <f>IF(ISERROR(AT2*AO2),"",AT2*AO2)</f>
        <v>0</v>
      </c>
      <c r="AQ2" s="36">
        <f>IF(ISERROR(AM2+AP2),"",AM2+AP2)</f>
        <v>0.08</v>
      </c>
      <c r="AR2" s="36">
        <f>IF(ISERROR(W2+AQ2),"",W2+AQ2)</f>
        <v>6.45</v>
      </c>
      <c r="AS2" s="38">
        <f>IF(ISERROR((AT2-AR2)/AT2),"",(AT2-AR2)/AT2)</f>
        <v>0.24030000000000001</v>
      </c>
      <c r="AT2" s="36">
        <v>8.49</v>
      </c>
      <c r="AU2" s="36">
        <v>8.49</v>
      </c>
      <c r="AV2" s="9" t="s">
        <v>51</v>
      </c>
      <c r="AW2" s="10">
        <v>4064</v>
      </c>
      <c r="AX2" s="36">
        <f>IF(ISERROR(AR2*AW2),"",AR2*AW2)</f>
        <v>26212.799999999999</v>
      </c>
      <c r="AY2" s="36">
        <f>IF(ISERROR(AT2*AW2),"",AT2*AW2)</f>
        <v>34503.360000000001</v>
      </c>
      <c r="BA2" s="3"/>
      <c r="BB2" s="3"/>
    </row>
    <row r="3" spans="1:54" ht="75.95" customHeight="1" x14ac:dyDescent="0.25">
      <c r="A3" s="29">
        <v>2</v>
      </c>
      <c r="B3" s="30"/>
      <c r="C3" s="30"/>
      <c r="D3" s="30" t="s">
        <v>4</v>
      </c>
      <c r="E3" s="30"/>
      <c r="F3" s="30" t="s">
        <v>50</v>
      </c>
      <c r="G3" s="30"/>
      <c r="H3" s="30" t="s">
        <v>59</v>
      </c>
      <c r="I3" s="30" t="s">
        <v>59</v>
      </c>
      <c r="J3" s="30" t="s">
        <v>63</v>
      </c>
      <c r="K3" s="30" t="s">
        <v>63</v>
      </c>
      <c r="L3" s="51" t="s">
        <v>67</v>
      </c>
      <c r="M3" s="30" t="s">
        <v>68</v>
      </c>
      <c r="N3" s="30"/>
      <c r="O3" s="52">
        <v>728168</v>
      </c>
      <c r="P3" s="52" t="s">
        <v>71</v>
      </c>
      <c r="Q3" s="53" t="s">
        <v>85</v>
      </c>
      <c r="R3" s="52" t="s">
        <v>76</v>
      </c>
      <c r="S3" s="30" t="s">
        <v>46</v>
      </c>
      <c r="T3" s="31">
        <v>63</v>
      </c>
      <c r="U3" s="32">
        <v>7.85</v>
      </c>
      <c r="V3" s="33">
        <v>8.0299999999999994</v>
      </c>
      <c r="W3" s="34">
        <v>8.0299999999999994</v>
      </c>
      <c r="X3" s="9"/>
      <c r="Y3" s="30" t="s">
        <v>3</v>
      </c>
      <c r="Z3" s="43">
        <v>43</v>
      </c>
      <c r="AA3" s="43">
        <v>43</v>
      </c>
      <c r="AB3" s="43">
        <v>120</v>
      </c>
      <c r="AC3" s="32">
        <v>2</v>
      </c>
      <c r="AD3" s="10">
        <v>8</v>
      </c>
      <c r="AE3" s="46">
        <f t="shared" ref="AE3:AE7" si="0">IF(Z3="","",Z3*AA3*AB3/1000000)</f>
        <v>0.222</v>
      </c>
      <c r="AF3" s="35">
        <f t="shared" ref="AF3:AF7" si="1">IF(AD3="","",65/AE3*AD3)</f>
        <v>2342</v>
      </c>
      <c r="AG3" s="30"/>
      <c r="AH3" s="36"/>
      <c r="AI3" s="30" t="s">
        <v>57</v>
      </c>
      <c r="AJ3" s="37">
        <v>0.32800000000000001</v>
      </c>
      <c r="AK3" s="36">
        <f>IF(ISERROR(W3*AJ3),"",W3*AJ3)</f>
        <v>2.63</v>
      </c>
      <c r="AL3" s="37">
        <v>0.01</v>
      </c>
      <c r="AM3" s="36">
        <f t="shared" ref="AM3:AM7" si="2">IF(ISERROR(AT3*AL3),"",AT3*AL3)</f>
        <v>0.11</v>
      </c>
      <c r="AN3" s="30"/>
      <c r="AO3" s="37"/>
      <c r="AP3" s="36">
        <f t="shared" ref="AP3:AP7" si="3">IF(ISERROR(AT3*AO3),"",AT3*AO3)</f>
        <v>0</v>
      </c>
      <c r="AQ3" s="36">
        <f t="shared" ref="AQ3:AQ7" si="4">IF(ISERROR(AM3+AP3),"",AM3+AP3)</f>
        <v>0.11</v>
      </c>
      <c r="AR3" s="36">
        <f t="shared" ref="AR3:AR7" si="5">IF(ISERROR(W3+AQ3),"",W3+AQ3)</f>
        <v>8.14</v>
      </c>
      <c r="AS3" s="38">
        <f t="shared" ref="AS3:AS7" si="6">IF(ISERROR((AT3-AR3)/AT3),"",(AT3-AR3)/AT3)</f>
        <v>0.23930000000000001</v>
      </c>
      <c r="AT3" s="36">
        <v>10.7</v>
      </c>
      <c r="AU3" s="36">
        <v>10.7</v>
      </c>
      <c r="AV3" s="9" t="s">
        <v>51</v>
      </c>
      <c r="AW3" s="10">
        <v>4064</v>
      </c>
      <c r="AX3" s="36">
        <f t="shared" ref="AX3:AX7" si="7">IF(ISERROR(AR3*AW3),"",AR3*AW3)</f>
        <v>33080.959999999999</v>
      </c>
      <c r="AY3" s="36">
        <f t="shared" ref="AY3:AY7" si="8">IF(ISERROR(AT3*AW3),"",AT3*AW3)</f>
        <v>43484.800000000003</v>
      </c>
      <c r="BA3" s="3"/>
      <c r="BB3" s="3"/>
    </row>
    <row r="4" spans="1:54" ht="89.1" customHeight="1" x14ac:dyDescent="0.25">
      <c r="A4" s="29">
        <v>3</v>
      </c>
      <c r="B4" s="30"/>
      <c r="C4" s="30"/>
      <c r="D4" s="30" t="s">
        <v>4</v>
      </c>
      <c r="E4" s="30"/>
      <c r="F4" s="30" t="s">
        <v>50</v>
      </c>
      <c r="G4" s="30"/>
      <c r="H4" s="30" t="s">
        <v>60</v>
      </c>
      <c r="I4" s="30" t="s">
        <v>60</v>
      </c>
      <c r="J4" s="30" t="s">
        <v>64</v>
      </c>
      <c r="K4" s="30" t="s">
        <v>64</v>
      </c>
      <c r="L4" s="51" t="s">
        <v>72</v>
      </c>
      <c r="M4" s="30" t="s">
        <v>69</v>
      </c>
      <c r="N4" s="30"/>
      <c r="O4" s="52">
        <v>728168</v>
      </c>
      <c r="P4" s="52" t="s">
        <v>71</v>
      </c>
      <c r="Q4" s="53" t="s">
        <v>86</v>
      </c>
      <c r="R4" s="52" t="s">
        <v>77</v>
      </c>
      <c r="S4" s="30" t="s">
        <v>46</v>
      </c>
      <c r="T4" s="31">
        <v>56</v>
      </c>
      <c r="U4" s="32">
        <v>7.85</v>
      </c>
      <c r="V4" s="33">
        <v>7.13</v>
      </c>
      <c r="W4" s="34">
        <v>7.13</v>
      </c>
      <c r="X4" s="9"/>
      <c r="Y4" s="30" t="s">
        <v>3</v>
      </c>
      <c r="Z4" s="43">
        <v>43</v>
      </c>
      <c r="AA4" s="43">
        <v>43</v>
      </c>
      <c r="AB4" s="43">
        <v>120</v>
      </c>
      <c r="AC4" s="32">
        <v>2</v>
      </c>
      <c r="AD4" s="10">
        <v>8</v>
      </c>
      <c r="AE4" s="46">
        <f t="shared" si="0"/>
        <v>0.222</v>
      </c>
      <c r="AF4" s="35">
        <f t="shared" si="1"/>
        <v>2342</v>
      </c>
      <c r="AG4" s="30"/>
      <c r="AH4" s="36">
        <f t="shared" ref="AH4:AH7" si="9">IF(ISERROR(AG4/AF4),"",AG4/AF4)</f>
        <v>0</v>
      </c>
      <c r="AI4" s="30" t="s">
        <v>57</v>
      </c>
      <c r="AJ4" s="37">
        <v>0.32800000000000001</v>
      </c>
      <c r="AK4" s="36">
        <f t="shared" ref="AK4:AK7" si="10">IF(ISERROR(W4*AJ4),"",W4*AJ4)</f>
        <v>2.34</v>
      </c>
      <c r="AL4" s="37">
        <v>0.01</v>
      </c>
      <c r="AM4" s="36">
        <f t="shared" si="2"/>
        <v>0.08</v>
      </c>
      <c r="AN4" s="30"/>
      <c r="AO4" s="37"/>
      <c r="AP4" s="36">
        <f t="shared" si="3"/>
        <v>0</v>
      </c>
      <c r="AQ4" s="36">
        <f t="shared" si="4"/>
        <v>0.08</v>
      </c>
      <c r="AR4" s="36">
        <f t="shared" si="5"/>
        <v>7.21</v>
      </c>
      <c r="AS4" s="38">
        <f t="shared" si="6"/>
        <v>0.12609999999999999</v>
      </c>
      <c r="AT4" s="36">
        <v>8.25</v>
      </c>
      <c r="AU4" s="36">
        <v>8.25</v>
      </c>
      <c r="AV4" s="9" t="s">
        <v>51</v>
      </c>
      <c r="AW4" s="10">
        <v>4064</v>
      </c>
      <c r="AX4" s="36">
        <f t="shared" si="7"/>
        <v>29301.439999999999</v>
      </c>
      <c r="AY4" s="36">
        <f t="shared" si="8"/>
        <v>33528</v>
      </c>
      <c r="BA4" s="3"/>
      <c r="BB4" s="3"/>
    </row>
    <row r="5" spans="1:54" ht="81.599999999999994" customHeight="1" x14ac:dyDescent="0.25">
      <c r="A5" s="29">
        <v>4</v>
      </c>
      <c r="B5" s="30"/>
      <c r="C5" s="30"/>
      <c r="D5" s="30" t="s">
        <v>4</v>
      </c>
      <c r="E5" s="30"/>
      <c r="F5" s="30" t="s">
        <v>50</v>
      </c>
      <c r="G5" s="30"/>
      <c r="H5" s="30" t="s">
        <v>60</v>
      </c>
      <c r="I5" s="30" t="s">
        <v>60</v>
      </c>
      <c r="J5" s="30" t="s">
        <v>64</v>
      </c>
      <c r="K5" s="30" t="s">
        <v>64</v>
      </c>
      <c r="L5" s="51" t="s">
        <v>67</v>
      </c>
      <c r="M5" s="30" t="s">
        <v>69</v>
      </c>
      <c r="N5" s="30"/>
      <c r="O5" s="52">
        <v>728168</v>
      </c>
      <c r="P5" s="52" t="s">
        <v>71</v>
      </c>
      <c r="Q5" s="53" t="s">
        <v>87</v>
      </c>
      <c r="R5" s="52" t="s">
        <v>78</v>
      </c>
      <c r="S5" s="30" t="s">
        <v>46</v>
      </c>
      <c r="T5" s="31">
        <v>70</v>
      </c>
      <c r="U5" s="32">
        <v>7.85</v>
      </c>
      <c r="V5" s="33">
        <v>8.92</v>
      </c>
      <c r="W5" s="34">
        <v>8.92</v>
      </c>
      <c r="X5" s="9"/>
      <c r="Y5" s="30" t="s">
        <v>3</v>
      </c>
      <c r="Z5" s="43">
        <v>43</v>
      </c>
      <c r="AA5" s="43">
        <v>43</v>
      </c>
      <c r="AB5" s="43">
        <v>120</v>
      </c>
      <c r="AC5" s="32">
        <v>2</v>
      </c>
      <c r="AD5" s="10">
        <v>8</v>
      </c>
      <c r="AE5" s="46">
        <f t="shared" si="0"/>
        <v>0.222</v>
      </c>
      <c r="AF5" s="35">
        <f t="shared" si="1"/>
        <v>2342</v>
      </c>
      <c r="AG5" s="30"/>
      <c r="AH5" s="36">
        <f t="shared" si="9"/>
        <v>0</v>
      </c>
      <c r="AI5" s="30" t="s">
        <v>58</v>
      </c>
      <c r="AJ5" s="37">
        <v>0.32800000000000001</v>
      </c>
      <c r="AK5" s="36">
        <f t="shared" si="10"/>
        <v>2.93</v>
      </c>
      <c r="AL5" s="37">
        <v>0.01</v>
      </c>
      <c r="AM5" s="36">
        <f t="shared" si="2"/>
        <v>0.11</v>
      </c>
      <c r="AN5" s="30"/>
      <c r="AO5" s="37"/>
      <c r="AP5" s="36">
        <f t="shared" si="3"/>
        <v>0</v>
      </c>
      <c r="AQ5" s="36">
        <f t="shared" si="4"/>
        <v>0.11</v>
      </c>
      <c r="AR5" s="36">
        <f t="shared" si="5"/>
        <v>9.0299999999999994</v>
      </c>
      <c r="AS5" s="38">
        <f t="shared" si="6"/>
        <v>0.1537</v>
      </c>
      <c r="AT5" s="36">
        <v>10.67</v>
      </c>
      <c r="AU5" s="36">
        <v>10.67</v>
      </c>
      <c r="AV5" s="9" t="s">
        <v>51</v>
      </c>
      <c r="AW5" s="10">
        <v>4064</v>
      </c>
      <c r="AX5" s="36">
        <f t="shared" si="7"/>
        <v>36697.919999999998</v>
      </c>
      <c r="AY5" s="36">
        <f t="shared" si="8"/>
        <v>43362.879999999997</v>
      </c>
      <c r="BA5" s="3"/>
      <c r="BB5" s="3"/>
    </row>
    <row r="6" spans="1:54" ht="81.95" customHeight="1" x14ac:dyDescent="0.25">
      <c r="A6" s="29">
        <v>5</v>
      </c>
      <c r="B6" s="30"/>
      <c r="C6" s="30"/>
      <c r="D6" s="30" t="s">
        <v>4</v>
      </c>
      <c r="E6" s="30"/>
      <c r="F6" s="30" t="s">
        <v>50</v>
      </c>
      <c r="G6" s="30"/>
      <c r="H6" s="30" t="s">
        <v>61</v>
      </c>
      <c r="I6" s="30" t="s">
        <v>61</v>
      </c>
      <c r="J6" s="30" t="s">
        <v>65</v>
      </c>
      <c r="K6" s="30" t="s">
        <v>65</v>
      </c>
      <c r="L6" s="51" t="s">
        <v>72</v>
      </c>
      <c r="M6" s="30" t="s">
        <v>70</v>
      </c>
      <c r="N6" s="30"/>
      <c r="O6" s="52">
        <v>728168</v>
      </c>
      <c r="P6" s="52" t="s">
        <v>71</v>
      </c>
      <c r="Q6" s="53" t="s">
        <v>88</v>
      </c>
      <c r="R6" s="52" t="s">
        <v>79</v>
      </c>
      <c r="S6" s="30" t="s">
        <v>46</v>
      </c>
      <c r="T6" s="31">
        <v>34.799999999999997</v>
      </c>
      <c r="U6" s="32">
        <v>7.85</v>
      </c>
      <c r="V6" s="33">
        <v>4.43</v>
      </c>
      <c r="W6" s="34">
        <v>4.43</v>
      </c>
      <c r="X6" s="9"/>
      <c r="Y6" s="30" t="s">
        <v>3</v>
      </c>
      <c r="Z6" s="43">
        <v>43</v>
      </c>
      <c r="AA6" s="43">
        <v>43</v>
      </c>
      <c r="AB6" s="43">
        <v>120</v>
      </c>
      <c r="AC6" s="32">
        <v>2</v>
      </c>
      <c r="AD6" s="10">
        <v>8</v>
      </c>
      <c r="AE6" s="46">
        <f t="shared" si="0"/>
        <v>0.222</v>
      </c>
      <c r="AF6" s="35">
        <f t="shared" si="1"/>
        <v>2342</v>
      </c>
      <c r="AG6" s="30"/>
      <c r="AH6" s="36">
        <f t="shared" si="9"/>
        <v>0</v>
      </c>
      <c r="AI6" s="30" t="s">
        <v>57</v>
      </c>
      <c r="AJ6" s="37">
        <v>0.32800000000000001</v>
      </c>
      <c r="AK6" s="36">
        <f t="shared" si="10"/>
        <v>1.45</v>
      </c>
      <c r="AL6" s="37">
        <v>0.01</v>
      </c>
      <c r="AM6" s="36">
        <f t="shared" si="2"/>
        <v>0.05</v>
      </c>
      <c r="AN6" s="30"/>
      <c r="AO6" s="37"/>
      <c r="AP6" s="36">
        <f t="shared" si="3"/>
        <v>0</v>
      </c>
      <c r="AQ6" s="36">
        <f t="shared" si="4"/>
        <v>0.05</v>
      </c>
      <c r="AR6" s="36">
        <f t="shared" si="5"/>
        <v>4.4800000000000004</v>
      </c>
      <c r="AS6" s="38">
        <f t="shared" si="6"/>
        <v>0.13850000000000001</v>
      </c>
      <c r="AT6" s="36">
        <v>5.2</v>
      </c>
      <c r="AU6" s="36">
        <v>5.2</v>
      </c>
      <c r="AV6" s="9" t="s">
        <v>51</v>
      </c>
      <c r="AW6" s="10">
        <v>4064</v>
      </c>
      <c r="AX6" s="36">
        <f t="shared" si="7"/>
        <v>18206.72</v>
      </c>
      <c r="AY6" s="36">
        <f t="shared" si="8"/>
        <v>21132.799999999999</v>
      </c>
      <c r="BA6" s="3"/>
      <c r="BB6" s="3"/>
    </row>
    <row r="7" spans="1:54" ht="83.1" customHeight="1" x14ac:dyDescent="0.25">
      <c r="A7" s="29">
        <v>6</v>
      </c>
      <c r="B7" s="50"/>
      <c r="C7" s="30"/>
      <c r="D7" s="30" t="s">
        <v>4</v>
      </c>
      <c r="E7" s="30"/>
      <c r="F7" s="30" t="s">
        <v>50</v>
      </c>
      <c r="G7" s="30"/>
      <c r="H7" s="30" t="s">
        <v>61</v>
      </c>
      <c r="I7" s="30" t="s">
        <v>61</v>
      </c>
      <c r="J7" s="30" t="s">
        <v>65</v>
      </c>
      <c r="K7" s="30" t="s">
        <v>65</v>
      </c>
      <c r="L7" s="51" t="s">
        <v>67</v>
      </c>
      <c r="M7" s="30" t="s">
        <v>70</v>
      </c>
      <c r="N7" s="30"/>
      <c r="O7" s="52">
        <v>728168</v>
      </c>
      <c r="P7" s="52" t="s">
        <v>71</v>
      </c>
      <c r="Q7" s="53" t="s">
        <v>89</v>
      </c>
      <c r="R7" s="52" t="s">
        <v>80</v>
      </c>
      <c r="S7" s="30" t="s">
        <v>46</v>
      </c>
      <c r="T7" s="31">
        <v>43.4</v>
      </c>
      <c r="U7" s="32">
        <v>7.85</v>
      </c>
      <c r="V7" s="33">
        <v>5.53</v>
      </c>
      <c r="W7" s="34">
        <v>5.53</v>
      </c>
      <c r="X7" s="9"/>
      <c r="Y7" s="30" t="s">
        <v>3</v>
      </c>
      <c r="Z7" s="43">
        <v>43</v>
      </c>
      <c r="AA7" s="43">
        <v>43</v>
      </c>
      <c r="AB7" s="43">
        <v>120</v>
      </c>
      <c r="AC7" s="32">
        <v>2</v>
      </c>
      <c r="AD7" s="10">
        <v>8</v>
      </c>
      <c r="AE7" s="46">
        <f t="shared" si="0"/>
        <v>0.222</v>
      </c>
      <c r="AF7" s="35">
        <f t="shared" si="1"/>
        <v>2342</v>
      </c>
      <c r="AG7" s="30"/>
      <c r="AH7" s="36">
        <f t="shared" si="9"/>
        <v>0</v>
      </c>
      <c r="AI7" s="30" t="s">
        <v>57</v>
      </c>
      <c r="AJ7" s="37">
        <v>0.32800000000000001</v>
      </c>
      <c r="AK7" s="36">
        <f t="shared" si="10"/>
        <v>1.81</v>
      </c>
      <c r="AL7" s="37">
        <v>0.01</v>
      </c>
      <c r="AM7" s="36">
        <f t="shared" si="2"/>
        <v>0.06</v>
      </c>
      <c r="AN7" s="30"/>
      <c r="AO7" s="37"/>
      <c r="AP7" s="36">
        <f t="shared" si="3"/>
        <v>0</v>
      </c>
      <c r="AQ7" s="36">
        <f t="shared" si="4"/>
        <v>0.06</v>
      </c>
      <c r="AR7" s="36">
        <f t="shared" si="5"/>
        <v>5.59</v>
      </c>
      <c r="AS7" s="38">
        <f t="shared" si="6"/>
        <v>0.1333</v>
      </c>
      <c r="AT7" s="36">
        <v>6.45</v>
      </c>
      <c r="AU7" s="36">
        <v>6.45</v>
      </c>
      <c r="AV7" s="9" t="s">
        <v>51</v>
      </c>
      <c r="AW7" s="10">
        <v>4064</v>
      </c>
      <c r="AX7" s="36">
        <f t="shared" si="7"/>
        <v>22717.759999999998</v>
      </c>
      <c r="AY7" s="36">
        <f t="shared" si="8"/>
        <v>26212.799999999999</v>
      </c>
      <c r="AZ7" s="6"/>
      <c r="BA7" s="3"/>
      <c r="BB7" s="3"/>
    </row>
    <row r="8" spans="1:54" ht="81.95" customHeight="1" x14ac:dyDescent="0.25">
      <c r="A8" s="29">
        <v>7</v>
      </c>
      <c r="B8" s="30"/>
      <c r="C8" s="30"/>
      <c r="D8" s="30" t="s">
        <v>4</v>
      </c>
      <c r="E8" s="30"/>
      <c r="F8" s="30" t="s">
        <v>50</v>
      </c>
      <c r="G8" s="30"/>
      <c r="H8" s="30" t="s">
        <v>62</v>
      </c>
      <c r="I8" s="30" t="s">
        <v>62</v>
      </c>
      <c r="J8" s="30" t="s">
        <v>66</v>
      </c>
      <c r="K8" s="30" t="s">
        <v>66</v>
      </c>
      <c r="L8" s="51" t="s">
        <v>72</v>
      </c>
      <c r="M8" s="30" t="s">
        <v>69</v>
      </c>
      <c r="N8" s="30"/>
      <c r="O8" s="52">
        <v>728168</v>
      </c>
      <c r="P8" s="52" t="s">
        <v>71</v>
      </c>
      <c r="Q8" s="53" t="s">
        <v>90</v>
      </c>
      <c r="R8" s="52" t="s">
        <v>81</v>
      </c>
      <c r="S8" s="30" t="s">
        <v>46</v>
      </c>
      <c r="T8" s="31">
        <v>51.7</v>
      </c>
      <c r="U8" s="32">
        <v>7.85</v>
      </c>
      <c r="V8" s="33">
        <v>6.59</v>
      </c>
      <c r="W8" s="34">
        <v>6.59</v>
      </c>
      <c r="X8" s="9"/>
      <c r="Y8" s="30" t="s">
        <v>3</v>
      </c>
      <c r="Z8" s="43">
        <v>43</v>
      </c>
      <c r="AA8" s="43">
        <v>43</v>
      </c>
      <c r="AB8" s="43">
        <v>120</v>
      </c>
      <c r="AC8" s="32">
        <v>2</v>
      </c>
      <c r="AD8" s="10">
        <v>8</v>
      </c>
      <c r="AE8" s="46">
        <f t="shared" ref="AE8:AE9" si="11">IF(Z8="","",Z8*AA8*AB8/1000000)</f>
        <v>0.222</v>
      </c>
      <c r="AF8" s="35">
        <f t="shared" ref="AF8:AF9" si="12">IF(AD8="","",65/AE8*AD8)</f>
        <v>2342</v>
      </c>
      <c r="AG8" s="30"/>
      <c r="AH8" s="36">
        <f t="shared" ref="AH8:AH9" si="13">IF(ISERROR(AG8/AF8),"",AG8/AF8)</f>
        <v>0</v>
      </c>
      <c r="AI8" s="30" t="s">
        <v>57</v>
      </c>
      <c r="AJ8" s="37">
        <v>0.32800000000000001</v>
      </c>
      <c r="AK8" s="36">
        <f t="shared" ref="AK8:AK9" si="14">IF(ISERROR(W8*AJ8),"",W8*AJ8)</f>
        <v>2.16</v>
      </c>
      <c r="AL8" s="37">
        <v>0.01</v>
      </c>
      <c r="AM8" s="36">
        <f t="shared" ref="AM8:AM9" si="15">IF(ISERROR(AT8*AL8),"",AT8*AL8)</f>
        <v>0.08</v>
      </c>
      <c r="AN8" s="30"/>
      <c r="AO8" s="37"/>
      <c r="AP8" s="36">
        <f t="shared" ref="AP8:AP9" si="16">IF(ISERROR(AT8*AO8),"",AT8*AO8)</f>
        <v>0</v>
      </c>
      <c r="AQ8" s="36">
        <f t="shared" ref="AQ8:AQ9" si="17">IF(ISERROR(AM8+AP8),"",AM8+AP8)</f>
        <v>0.08</v>
      </c>
      <c r="AR8" s="36">
        <f t="shared" ref="AR8:AR9" si="18">IF(ISERROR(W8+AQ8),"",W8+AQ8)</f>
        <v>6.67</v>
      </c>
      <c r="AS8" s="38">
        <f t="shared" ref="AS8:AS9" si="19">IF(ISERROR((AT8-AR8)/AT8),"",(AT8-AR8)/AT8)</f>
        <v>0.1449</v>
      </c>
      <c r="AT8" s="36">
        <v>7.8</v>
      </c>
      <c r="AU8" s="36">
        <v>7.8</v>
      </c>
      <c r="AV8" s="9" t="s">
        <v>51</v>
      </c>
      <c r="AW8" s="10">
        <v>4064</v>
      </c>
      <c r="AX8" s="36">
        <f t="shared" ref="AX8:AX9" si="20">IF(ISERROR(AR8*AW8),"",AR8*AW8)</f>
        <v>27106.880000000001</v>
      </c>
      <c r="AY8" s="36">
        <f t="shared" ref="AY8:AY9" si="21">IF(ISERROR(AT8*AW8),"",AT8*AW8)</f>
        <v>31699.200000000001</v>
      </c>
      <c r="BA8" s="3"/>
      <c r="BB8" s="3"/>
    </row>
    <row r="9" spans="1:54" ht="83.1" customHeight="1" x14ac:dyDescent="0.25">
      <c r="A9" s="29">
        <v>8</v>
      </c>
      <c r="B9" s="50"/>
      <c r="C9" s="30"/>
      <c r="D9" s="30" t="s">
        <v>4</v>
      </c>
      <c r="E9" s="30"/>
      <c r="F9" s="30" t="s">
        <v>50</v>
      </c>
      <c r="G9" s="30"/>
      <c r="H9" s="30" t="s">
        <v>62</v>
      </c>
      <c r="I9" s="30" t="s">
        <v>62</v>
      </c>
      <c r="J9" s="30" t="s">
        <v>66</v>
      </c>
      <c r="K9" s="30" t="s">
        <v>66</v>
      </c>
      <c r="L9" s="51" t="s">
        <v>67</v>
      </c>
      <c r="M9" s="30" t="s">
        <v>69</v>
      </c>
      <c r="N9" s="30"/>
      <c r="O9" s="52">
        <v>728168</v>
      </c>
      <c r="P9" s="52" t="s">
        <v>71</v>
      </c>
      <c r="Q9" s="53" t="s">
        <v>91</v>
      </c>
      <c r="R9" s="52" t="s">
        <v>82</v>
      </c>
      <c r="S9" s="30" t="s">
        <v>46</v>
      </c>
      <c r="T9" s="31">
        <v>65</v>
      </c>
      <c r="U9" s="32">
        <v>7.85</v>
      </c>
      <c r="V9" s="33">
        <v>8.2799999999999994</v>
      </c>
      <c r="W9" s="34">
        <v>8.2799999999999994</v>
      </c>
      <c r="X9" s="9"/>
      <c r="Y9" s="30" t="s">
        <v>3</v>
      </c>
      <c r="Z9" s="43">
        <v>43</v>
      </c>
      <c r="AA9" s="43">
        <v>43</v>
      </c>
      <c r="AB9" s="43">
        <v>120</v>
      </c>
      <c r="AC9" s="32">
        <v>2</v>
      </c>
      <c r="AD9" s="10">
        <v>8</v>
      </c>
      <c r="AE9" s="46">
        <f t="shared" si="11"/>
        <v>0.222</v>
      </c>
      <c r="AF9" s="35">
        <f t="shared" si="12"/>
        <v>2342</v>
      </c>
      <c r="AG9" s="30"/>
      <c r="AH9" s="36">
        <f t="shared" si="13"/>
        <v>0</v>
      </c>
      <c r="AI9" s="30" t="s">
        <v>57</v>
      </c>
      <c r="AJ9" s="37">
        <v>0.32800000000000001</v>
      </c>
      <c r="AK9" s="36">
        <f t="shared" si="14"/>
        <v>2.72</v>
      </c>
      <c r="AL9" s="37">
        <v>0.01</v>
      </c>
      <c r="AM9" s="36">
        <f t="shared" si="15"/>
        <v>0.1</v>
      </c>
      <c r="AN9" s="30"/>
      <c r="AO9" s="37"/>
      <c r="AP9" s="36">
        <f t="shared" si="16"/>
        <v>0</v>
      </c>
      <c r="AQ9" s="36">
        <f t="shared" si="17"/>
        <v>0.1</v>
      </c>
      <c r="AR9" s="36">
        <f t="shared" si="18"/>
        <v>8.3800000000000008</v>
      </c>
      <c r="AS9" s="38">
        <f t="shared" si="19"/>
        <v>0.1449</v>
      </c>
      <c r="AT9" s="36">
        <v>9.8000000000000007</v>
      </c>
      <c r="AU9" s="36">
        <v>9.8000000000000007</v>
      </c>
      <c r="AV9" s="9" t="s">
        <v>51</v>
      </c>
      <c r="AW9" s="10">
        <v>4064</v>
      </c>
      <c r="AX9" s="36">
        <f t="shared" si="20"/>
        <v>34056.32</v>
      </c>
      <c r="AY9" s="36">
        <f t="shared" si="21"/>
        <v>39827.199999999997</v>
      </c>
      <c r="AZ9" s="6">
        <f>SUM(AY2:AY9)</f>
        <v>273751.03999999998</v>
      </c>
      <c r="BA9" s="3"/>
      <c r="BB9" s="3"/>
    </row>
    <row r="10" spans="1:54" s="71" customFormat="1" ht="83.1" customHeight="1" x14ac:dyDescent="0.25">
      <c r="A10" s="54">
        <v>9</v>
      </c>
      <c r="B10" s="54"/>
      <c r="C10" s="54"/>
      <c r="D10" s="54" t="s">
        <v>4</v>
      </c>
      <c r="E10" s="54"/>
      <c r="F10" s="54" t="s">
        <v>50</v>
      </c>
      <c r="G10" s="54"/>
      <c r="H10" s="54" t="s">
        <v>73</v>
      </c>
      <c r="I10" s="55" t="s">
        <v>62</v>
      </c>
      <c r="J10" s="55" t="s">
        <v>66</v>
      </c>
      <c r="K10" s="55" t="s">
        <v>66</v>
      </c>
      <c r="L10" s="56" t="s">
        <v>74</v>
      </c>
      <c r="M10" s="54" t="s">
        <v>93</v>
      </c>
      <c r="N10" s="54"/>
      <c r="O10" s="57">
        <v>728168</v>
      </c>
      <c r="P10" s="58" t="s">
        <v>71</v>
      </c>
      <c r="Q10" s="53" t="s">
        <v>92</v>
      </c>
      <c r="R10" s="54" t="s">
        <v>83</v>
      </c>
      <c r="S10" s="54" t="s">
        <v>47</v>
      </c>
      <c r="T10" s="59"/>
      <c r="U10" s="60"/>
      <c r="V10" s="61" t="s">
        <v>94</v>
      </c>
      <c r="W10" s="62">
        <v>55.28</v>
      </c>
      <c r="X10" s="63"/>
      <c r="Y10" s="30" t="s">
        <v>3</v>
      </c>
      <c r="Z10" s="43">
        <v>43</v>
      </c>
      <c r="AA10" s="43">
        <v>43</v>
      </c>
      <c r="AB10" s="43">
        <v>120</v>
      </c>
      <c r="AC10" s="60">
        <v>16.93</v>
      </c>
      <c r="AD10" s="64">
        <v>1</v>
      </c>
      <c r="AE10" s="65"/>
      <c r="AF10" s="66"/>
      <c r="AG10" s="54"/>
      <c r="AH10" s="67" t="str">
        <f t="shared" ref="AH10" si="22">IF(ISERROR(AG10/AF10),"",AG10/AF10)</f>
        <v/>
      </c>
      <c r="AI10" s="54" t="s">
        <v>57</v>
      </c>
      <c r="AJ10" s="68">
        <v>0.32800000000000001</v>
      </c>
      <c r="AK10" s="67"/>
      <c r="AL10" s="68"/>
      <c r="AM10" s="67"/>
      <c r="AN10" s="54"/>
      <c r="AO10" s="68"/>
      <c r="AP10" s="67"/>
      <c r="AQ10" s="67"/>
      <c r="AR10" s="67"/>
      <c r="AS10" s="69"/>
      <c r="AT10" s="67">
        <f>SUM(AT2:AT9)</f>
        <v>67.36</v>
      </c>
      <c r="AU10" s="67">
        <f>SUM(AU2:AU9)</f>
        <v>67.36</v>
      </c>
      <c r="AV10" s="63" t="s">
        <v>51</v>
      </c>
      <c r="AW10" s="64">
        <v>4064</v>
      </c>
      <c r="AX10" s="67"/>
      <c r="AY10" s="67">
        <f>IF(ISERROR(AT10*AW10),"",AT10*AW10)</f>
        <v>273751.03999999998</v>
      </c>
      <c r="AZ10" s="70"/>
    </row>
    <row r="11" spans="1:54" x14ac:dyDescent="0.25">
      <c r="AX11" s="6"/>
      <c r="AY11" s="8"/>
      <c r="AZ11" s="7"/>
    </row>
  </sheetData>
  <sheetProtection insertRows="0" deleteRows="0" sort="0"/>
  <protectedRanges>
    <protectedRange sqref="AX11:AZ11 AN12:AT251 AV1 AT11 AV12:AW251 AV11 AN11:AP11 Q11:AM251 A11:J251 AW2:AW10 M2:O251 P2:P10 A2:K10 R2:AU10" name="Range1"/>
    <protectedRange sqref="K11:K256" name="Range1_1"/>
    <protectedRange sqref="L2:L251" name="Range1_2"/>
    <protectedRange sqref="P11:P251" name="Range1_3"/>
    <protectedRange sqref="AU11:AU251" name="Range1_4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D2:D10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Y2:Y10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S2:S10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E2:E10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F2:F10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2025-12-24T02:19:27Z</dcterms:modified>
</cp:coreProperties>
</file>