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" i="1" l="1"/>
  <c r="BP5" i="1"/>
  <c r="BL5" i="1"/>
  <c r="BJ5" i="1"/>
  <c r="BD5" i="1"/>
  <c r="BB5" i="1"/>
  <c r="AY5" i="1"/>
  <c r="AV5" i="1"/>
  <c r="AS5" i="1"/>
  <c r="AQ5" i="1"/>
  <c r="AO5" i="1"/>
  <c r="BE5" i="1" s="1"/>
  <c r="AL5" i="1"/>
  <c r="AE5" i="1"/>
  <c r="AG5" i="1" s="1"/>
  <c r="AI5" i="1" s="1"/>
  <c r="BQ4" i="1"/>
  <c r="BP4" i="1"/>
  <c r="BL4" i="1"/>
  <c r="BJ4" i="1"/>
  <c r="BD4" i="1"/>
  <c r="BB4" i="1"/>
  <c r="AY4" i="1"/>
  <c r="AV4" i="1"/>
  <c r="AS4" i="1"/>
  <c r="AQ4" i="1"/>
  <c r="AO4" i="1"/>
  <c r="AL4" i="1"/>
  <c r="AE4" i="1"/>
  <c r="AG4" i="1" s="1"/>
  <c r="AI4" i="1" s="1"/>
  <c r="AM4" i="1" s="1"/>
  <c r="BQ3" i="1"/>
  <c r="BP3" i="1"/>
  <c r="BL3" i="1"/>
  <c r="BJ3" i="1"/>
  <c r="BD3" i="1"/>
  <c r="BB3" i="1"/>
  <c r="AY3" i="1"/>
  <c r="AV3" i="1"/>
  <c r="AS3" i="1"/>
  <c r="AQ3" i="1"/>
  <c r="AO3" i="1"/>
  <c r="AL3" i="1"/>
  <c r="AE3" i="1"/>
  <c r="AG3" i="1" s="1"/>
  <c r="AI3" i="1" s="1"/>
  <c r="BQ2" i="1"/>
  <c r="BP2" i="1"/>
  <c r="BL2" i="1"/>
  <c r="BJ2" i="1"/>
  <c r="BD2" i="1"/>
  <c r="BB2" i="1"/>
  <c r="AY2" i="1"/>
  <c r="AV2" i="1"/>
  <c r="AS2" i="1"/>
  <c r="AQ2" i="1"/>
  <c r="AO2" i="1"/>
  <c r="AL2" i="1"/>
  <c r="AE2" i="1"/>
  <c r="AG2" i="1" s="1"/>
  <c r="AI2" i="1" s="1"/>
  <c r="AM2" i="1" s="1"/>
  <c r="AM3" i="1" l="1"/>
  <c r="BE4" i="1"/>
  <c r="AM5" i="1"/>
  <c r="BE2" i="1"/>
  <c r="BF2" i="1" s="1"/>
  <c r="BE3" i="1"/>
  <c r="BF3" i="1" s="1"/>
  <c r="BF4" i="1"/>
  <c r="BF5" i="1"/>
  <c r="BO2" i="1" l="1"/>
  <c r="BG2" i="1"/>
  <c r="BO5" i="1"/>
  <c r="BG5" i="1"/>
  <c r="BG4" i="1"/>
  <c r="BO4" i="1"/>
  <c r="BG3" i="1"/>
  <c r="BO3" i="1"/>
</calcChain>
</file>

<file path=xl/comments1.xml><?xml version="1.0" encoding="utf-8"?>
<comments xmlns="http://schemas.openxmlformats.org/spreadsheetml/2006/main">
  <authors>
    <author>heather.zhu@jlahome.com</author>
    <author>Heather Zhu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1" shapeId="0">
      <text>
        <r>
          <rPr>
            <sz val="9"/>
            <color indexed="81"/>
            <rFont val="Tahoma"/>
            <family val="2"/>
          </rPr>
          <t>[JLA Domestic Price (USD)]*[CAD Exchange Rate]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<sst xmlns="http://schemas.openxmlformats.org/spreadsheetml/2006/main" count="135" uniqueCount="103">
  <si>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</si>
  <si>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</si>
  <si>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</si>
  <si>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</si>
  <si>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</si>
  <si>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</si>
  <si>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</si>
  <si>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</si>
  <si>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</si>
  <si>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</si>
  <si>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</si>
  <si>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</si>
  <si>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</si>
  <si>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</si>
  <si>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</si>
  <si>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</si>
  <si>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</si>
  <si>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</si>
  <si>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</si>
  <si>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</si>
  <si>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</si>
  <si>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</si>
  <si>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</si>
  <si>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</si>
  <si>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</si>
  <si>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</si>
  <si>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</si>
  <si>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</si>
  <si>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</si>
  <si>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</si>
  <si>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</si>
  <si>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</si>
  <si>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</si>
  <si>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</si>
  <si>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</si>
  <si>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</si>
  <si>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</si>
  <si>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</si>
  <si>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</si>
  <si>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</si>
  <si>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</si>
  <si>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</si>
  <si>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</si>
  <si>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</si>
  <si>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</si>
  <si>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</si>
  <si>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</si>
  <si>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</si>
  <si>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</si>
  <si>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</si>
  <si>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</si>
  <si>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</si>
  <si>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</si>
  <si>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</si>
  <si>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</si>
  <si>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</si>
  <si>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</si>
  <si>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</si>
  <si>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</si>
  <si>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(USD)</t>
  </si>
  <si>
    <t>CAD Exchange Rate</t>
  </si>
  <si>
    <t>Canada Warehouse Quote (CAD)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</si>
  <si>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</si>
  <si>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</si>
  <si>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</si>
  <si>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</si>
  <si>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</si>
  <si>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</si>
  <si>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</si>
  <si>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</si>
  <si>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</si>
  <si>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N Natori</t>
  </si>
  <si>
    <t>N Natori 5%</t>
  </si>
  <si>
    <t>Bath Rug</t>
  </si>
  <si>
    <t>Canton</t>
  </si>
  <si>
    <t>Solid Diatom Mat</t>
  </si>
  <si>
    <t xml:space="preserve">
Diatomite
  </t>
  </si>
  <si>
    <t>15.4*23.6*0.4"</t>
    <phoneticPr fontId="0" type="noConversion"/>
  </si>
  <si>
    <t>15.4*23.6*0.4"</t>
    <phoneticPr fontId="0" type="noConversion"/>
  </si>
  <si>
    <t>Dark Gray</t>
  </si>
  <si>
    <t>NN72-0261CA</t>
    <phoneticPr fontId="2" type="noConversion"/>
  </si>
  <si>
    <t>022164623949</t>
  </si>
  <si>
    <t>Piece</t>
  </si>
  <si>
    <t>Normal</t>
  </si>
  <si>
    <t>1pc/4C-printing color box, 
4pcs/outer carton.</t>
    <phoneticPr fontId="0" type="noConversion"/>
  </si>
  <si>
    <t>6815.99.4170</t>
  </si>
  <si>
    <t xml:space="preserve"> Canimo</t>
  </si>
  <si>
    <t>15.4*23.6*0.4"</t>
    <phoneticPr fontId="0" type="noConversion"/>
  </si>
  <si>
    <t>White</t>
  </si>
  <si>
    <t>NN72-0262CA</t>
    <phoneticPr fontId="2" type="noConversion"/>
  </si>
  <si>
    <t>022164623956</t>
  </si>
  <si>
    <t>1pc/4C-printing color box, 
4pcs/outer carton.</t>
    <phoneticPr fontId="0" type="noConversion"/>
  </si>
  <si>
    <t>Batan</t>
  </si>
  <si>
    <t>Solid diatom Mat</t>
  </si>
  <si>
    <t>Light Gray</t>
    <phoneticPr fontId="2" type="noConversion"/>
  </si>
  <si>
    <t>NN72-0264CA</t>
    <phoneticPr fontId="2" type="noConversion"/>
  </si>
  <si>
    <t>022164623970</t>
  </si>
  <si>
    <t>Laura Ashley</t>
  </si>
  <si>
    <t>Laura Ashley 5%</t>
  </si>
  <si>
    <t>Double Frame</t>
  </si>
  <si>
    <r>
      <t xml:space="preserve">Solid Diatom Mat 
</t>
    </r>
    <r>
      <rPr>
        <b/>
        <sz val="11"/>
        <rFont val="Calibri"/>
        <family val="2"/>
      </rPr>
      <t>Engraved racetrack</t>
    </r>
  </si>
  <si>
    <t>LA72-0173CA</t>
    <phoneticPr fontId="2" type="noConversion"/>
  </si>
  <si>
    <t>022164624007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</si>
</sst>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_(* #,##0.00_);_(* \(#,##0.00\);_(* &quot;-&quot;??_);_(@_)"/>
    <numFmt numFmtId="182" formatCode="_(* #,##0_);_(* \(#,##0\);_(* &quot;-&quot;??_);_(@_)"/>
    <numFmt numFmtId="183" formatCode="_(&quot;$&quot;* #,##0.00_);_(&quot;$&quot;* \(#,##0.00\);_(&quot;$&quot;* &quot;-&quot;??_);_(@_)"/>
    <numFmt numFmtId="184" formatCode="0.0%"/>
    <numFmt numFmtId="185" formatCode="_([$$-409]* #,##0.00_);_([$$-409]* \(#,##0.00\);_([$$-409]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2"/>
      <color theme="1"/>
      <name val="宋体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179" fontId="8" fillId="0" borderId="0"/>
    <xf numFmtId="179" fontId="6" fillId="0" borderId="0"/>
    <xf numFmtId="0" fontId="8" fillId="0" borderId="0"/>
    <xf numFmtId="0" fontId="8" fillId="0" borderId="0"/>
    <xf numFmtId="181" fontId="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>
      <alignment vertical="center"/>
    </xf>
    <xf numFmtId="179" fontId="6" fillId="0" borderId="0"/>
    <xf numFmtId="9" fontId="1" fillId="0" borderId="0" applyFont="0" applyFill="0" applyBorder="0" applyAlignment="0" applyProtection="0"/>
    <xf numFmtId="185" fontId="6" fillId="0" borderId="0"/>
    <xf numFmtId="179" fontId="6" fillId="0" borderId="0"/>
  </cellStyleXfs>
  <cellXfs count="7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7" borderId="2" xfId="2" applyNumberFormat="1" applyFont="1" applyFill="1" applyBorder="1" applyAlignment="1">
      <alignment wrapText="1"/>
    </xf>
    <xf numFmtId="176" fontId="7" fillId="8" borderId="2" xfId="2" applyNumberFormat="1" applyFont="1" applyFill="1" applyBorder="1" applyAlignment="1">
      <alignment wrapText="1"/>
    </xf>
    <xf numFmtId="176" fontId="4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9" fontId="1" fillId="0" borderId="2" xfId="3" applyFont="1" applyBorder="1" applyAlignment="1">
      <alignment horizontal="center" vertical="center"/>
    </xf>
    <xf numFmtId="179" fontId="4" fillId="0" borderId="2" xfId="3" applyFont="1" applyBorder="1" applyAlignment="1">
      <alignment horizontal="center" vertical="center"/>
    </xf>
    <xf numFmtId="179" fontId="1" fillId="0" borderId="2" xfId="4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1" fillId="0" borderId="1" xfId="5" applyFont="1" applyBorder="1" applyAlignment="1">
      <alignment horizontal="center" vertical="center" wrapText="1"/>
    </xf>
    <xf numFmtId="180" fontId="9" fillId="9" borderId="2" xfId="6" applyNumberFormat="1" applyFont="1" applyFill="1" applyBorder="1" applyAlignment="1">
      <alignment horizontal="center" vertical="center"/>
    </xf>
    <xf numFmtId="0" fontId="1" fillId="9" borderId="2" xfId="6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/>
    </xf>
    <xf numFmtId="182" fontId="1" fillId="9" borderId="2" xfId="7" applyNumberFormat="1" applyFont="1" applyFill="1" applyBorder="1" applyAlignment="1">
      <alignment horizontal="center" vertical="center" wrapText="1"/>
    </xf>
    <xf numFmtId="178" fontId="1" fillId="10" borderId="2" xfId="0" applyNumberFormat="1" applyFont="1" applyFill="1" applyBorder="1" applyAlignment="1">
      <alignment vertical="center"/>
    </xf>
    <xf numFmtId="1" fontId="1" fillId="10" borderId="2" xfId="0" applyNumberFormat="1" applyFont="1" applyFill="1" applyBorder="1" applyAlignment="1">
      <alignment vertical="center"/>
    </xf>
    <xf numFmtId="183" fontId="11" fillId="0" borderId="2" xfId="8" applyFont="1" applyBorder="1" applyAlignment="1">
      <alignment horizontal="center" vertical="center" wrapText="1"/>
    </xf>
    <xf numFmtId="176" fontId="1" fillId="10" borderId="2" xfId="0" applyNumberFormat="1" applyFont="1" applyFill="1" applyBorder="1" applyAlignment="1">
      <alignment vertical="center"/>
    </xf>
    <xf numFmtId="0" fontId="9" fillId="0" borderId="2" xfId="9" applyBorder="1">
      <alignment vertical="center"/>
    </xf>
    <xf numFmtId="184" fontId="3" fillId="9" borderId="2" xfId="1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1" fillId="10" borderId="2" xfId="11" applyNumberFormat="1" applyFont="1" applyFill="1" applyBorder="1" applyAlignment="1">
      <alignment vertical="center"/>
    </xf>
    <xf numFmtId="176" fontId="1" fillId="5" borderId="2" xfId="0" applyNumberFormat="1" applyFont="1" applyFill="1" applyBorder="1" applyAlignment="1">
      <alignment vertical="center"/>
    </xf>
    <xf numFmtId="2" fontId="11" fillId="9" borderId="2" xfId="12" applyNumberFormat="1" applyFont="1" applyFill="1" applyBorder="1" applyAlignment="1">
      <alignment horizontal="left" vertical="center" wrapText="1"/>
    </xf>
    <xf numFmtId="176" fontId="1" fillId="7" borderId="2" xfId="12" applyNumberFormat="1" applyFont="1" applyFill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 wrapText="1"/>
    </xf>
    <xf numFmtId="1" fontId="1" fillId="9" borderId="2" xfId="13" applyNumberFormat="1" applyFont="1" applyFill="1" applyBorder="1" applyAlignment="1">
      <alignment horizontal="center" vertical="center" wrapText="1"/>
    </xf>
    <xf numFmtId="2" fontId="1" fillId="10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9" fontId="3" fillId="0" borderId="2" xfId="4" applyFont="1" applyBorder="1" applyAlignment="1">
      <alignment horizontal="center" vertical="center" wrapText="1"/>
    </xf>
    <xf numFmtId="179" fontId="4" fillId="0" borderId="3" xfId="3" applyFont="1" applyBorder="1" applyAlignment="1">
      <alignment horizontal="center" vertical="center"/>
    </xf>
    <xf numFmtId="179" fontId="1" fillId="0" borderId="3" xfId="4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 wrapText="1"/>
    </xf>
    <xf numFmtId="182" fontId="1" fillId="9" borderId="3" xfId="7" applyNumberFormat="1" applyFont="1" applyFill="1" applyBorder="1" applyAlignment="1">
      <alignment horizontal="center" vertical="center" wrapText="1"/>
    </xf>
    <xf numFmtId="1" fontId="1" fillId="9" borderId="3" xfId="13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4">
    <cellStyle name="_ET_STYLE_NoName_00_ 3" xfId="10"/>
    <cellStyle name="Comma 5 2" xfId="7"/>
    <cellStyle name="Currency 15" xfId="8"/>
    <cellStyle name="Normal 2" xfId="1"/>
    <cellStyle name="Normal 2 18 2" xfId="2"/>
    <cellStyle name="Normal 2 2" xfId="5"/>
    <cellStyle name="Normal 3" xfId="9"/>
    <cellStyle name="Normal 9 6" xfId="3"/>
    <cellStyle name="Percent 2" xfId="11"/>
    <cellStyle name="Style 1 2 2" xfId="12"/>
    <cellStyle name="常规" xfId="0" builtinId="0"/>
    <cellStyle name="常规_BBB  2010 Fall NYM style out-101020-Hellen" xfId="13"/>
    <cellStyle name="常规_quotation-Mercury  3.22.2011 (for BBB)" xfId="6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295050</xdr:colOff>
      <xdr:row>1</xdr:row>
      <xdr:rowOff>109040</xdr:rowOff>
    </xdr:from>
    <xdr:to>
      <xdr:col>1</xdr:col>
      <xdr:colOff>1740645</xdr:colOff>
      <xdr:row>1</xdr:row>
      <xdr:rowOff>1010129</xdr:rowOff>
    </xdr:to>
    <xdr:pic>
      <xdr:nvPicPr>
        <xdr:cNvPr id="2" name="图片 18">
          <a:extLst>
            <a:ext uri="{FF2B5EF4-FFF2-40B4-BE49-F238E27FC236}">
              <a16:creationId xmlns="" xmlns:a16="http://schemas.microsoft.com/office/drawing/2014/main" id="{83F29787-7189-4235-B3BA-3D1D0E8D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325" y="1537790"/>
          <a:ext cx="1445595" cy="90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301464</xdr:colOff>
      <xdr:row>2</xdr:row>
      <xdr:rowOff>51315</xdr:rowOff>
    </xdr:from>
    <xdr:to>
      <xdr:col>1</xdr:col>
      <xdr:colOff>1772499</xdr:colOff>
      <xdr:row>2</xdr:row>
      <xdr:rowOff>981365</xdr:rowOff>
    </xdr:to>
    <xdr:pic>
      <xdr:nvPicPr>
        <xdr:cNvPr id="3" name="图片 16">
          <a:extLst>
            <a:ext uri="{FF2B5EF4-FFF2-40B4-BE49-F238E27FC236}">
              <a16:creationId xmlns="" xmlns:a16="http://schemas.microsoft.com/office/drawing/2014/main" id="{3FB0A8AD-857A-4FBD-8D0E-41B0B80F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739" y="2746890"/>
          <a:ext cx="1471035" cy="93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333535</xdr:colOff>
      <xdr:row>3</xdr:row>
      <xdr:rowOff>147525</xdr:rowOff>
    </xdr:from>
    <xdr:to>
      <xdr:col>1</xdr:col>
      <xdr:colOff>1736567</xdr:colOff>
      <xdr:row>3</xdr:row>
      <xdr:rowOff>1054483</xdr:rowOff>
    </xdr:to>
    <xdr:pic>
      <xdr:nvPicPr>
        <xdr:cNvPr id="4" name="图片 12">
          <a:extLst>
            <a:ext uri="{FF2B5EF4-FFF2-40B4-BE49-F238E27FC236}">
              <a16:creationId xmlns="" xmlns:a16="http://schemas.microsoft.com/office/drawing/2014/main" id="{B0C1AE0B-D72B-4824-BF73-6A2F662F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810" y="4109925"/>
          <a:ext cx="1403032" cy="906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372020</xdr:colOff>
      <xdr:row>4</xdr:row>
      <xdr:rowOff>153939</xdr:rowOff>
    </xdr:from>
    <xdr:to>
      <xdr:col>1</xdr:col>
      <xdr:colOff>1874938</xdr:colOff>
      <xdr:row>4</xdr:row>
      <xdr:rowOff>1105522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919BECF4-07BB-4B24-A8A3-38DAC4C7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295" y="5383164"/>
          <a:ext cx="1502918" cy="951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Diatom%20Mat%20Domestic%20Program%20Commitment%20Sheet%20-%20202512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ncy 12.11"/>
      <sheetName val="Commitment"/>
      <sheetName val="Item"/>
      <sheetName val="Domestic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5"/>
  <sheetViews>
    <sheetView tabSelected="1" topLeftCell="AV1" zoomScale="99" zoomScaleNormal="99" workbookViewId="0">
      <selection activeCell="BR6" sqref="BR6"/>
    </sheetView>
  </sheetViews>
  <sheetFormatPr defaultColWidth="9.140625" defaultRowHeight="15" x14ac:dyDescent="0.25"/>
  <cols>
    <col min="1" max="1" width="10.140625" style="1" customWidth="1"/>
    <col min="2" max="2" width="30.85546875" style="2" customWidth="1"/>
    <col min="3" max="3" width="8.42578125" style="2" customWidth="1"/>
    <col min="4" max="4" width="16.140625" style="2" customWidth="1"/>
    <col min="5" max="5" width="14.140625" style="2" customWidth="1"/>
    <col min="6" max="6" width="11.28515625" style="2" customWidth="1"/>
    <col min="7" max="7" width="17.7109375" style="2" customWidth="1"/>
    <col min="8" max="8" width="10.85546875" style="2" customWidth="1"/>
    <col min="9" max="9" width="17.85546875" style="2" customWidth="1"/>
    <col min="10" max="10" width="13.5703125" style="2" customWidth="1"/>
    <col min="11" max="11" width="8.42578125" style="4" customWidth="1"/>
    <col min="12" max="12" width="11.42578125" style="2" customWidth="1"/>
    <col min="13" max="13" width="6.140625" style="2" customWidth="1"/>
    <col min="14" max="14" width="16.85546875" style="2" customWidth="1"/>
    <col min="15" max="15" width="8.5703125" style="2" customWidth="1"/>
    <col min="16" max="16" width="21.85546875" style="2" customWidth="1"/>
    <col min="17" max="17" width="17.140625" style="2" customWidth="1"/>
    <col min="18" max="18" width="8.85546875" style="2" customWidth="1"/>
    <col min="19" max="19" width="8.140625" style="5" customWidth="1"/>
    <col min="20" max="20" width="8.5703125" style="5" customWidth="1"/>
    <col min="21" max="22" width="9.42578125" style="2" customWidth="1"/>
    <col min="23" max="23" width="8.140625" style="73" customWidth="1"/>
    <col min="24" max="24" width="8.7109375" style="73" customWidth="1"/>
    <col min="25" max="25" width="8.5703125" style="73" customWidth="1"/>
    <col min="26" max="26" width="8.140625" style="73" customWidth="1"/>
    <col min="27" max="27" width="8.7109375" style="73" customWidth="1"/>
    <col min="28" max="28" width="7.140625" style="73" customWidth="1"/>
    <col min="29" max="29" width="9" style="7" customWidth="1"/>
    <col min="30" max="30" width="6.28515625" style="74" customWidth="1"/>
    <col min="31" max="31" width="10" style="75" customWidth="1"/>
    <col min="32" max="32" width="10" style="7" customWidth="1"/>
    <col min="33" max="33" width="9.85546875" style="74" customWidth="1"/>
    <col min="34" max="34" width="11.5703125" style="2" customWidth="1"/>
    <col min="35" max="35" width="8.85546875" style="5" customWidth="1"/>
    <col min="36" max="36" width="7.85546875" style="2" customWidth="1"/>
    <col min="37" max="37" width="8.42578125" style="6" customWidth="1"/>
    <col min="38" max="38" width="12.7109375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7.7109375" style="5" customWidth="1"/>
    <col min="60" max="62" width="12.140625" style="5" customWidth="1"/>
    <col min="63" max="63" width="9.140625" style="2" customWidth="1"/>
    <col min="64" max="64" width="9.140625" style="2"/>
    <col min="65" max="65" width="10.140625" style="5" customWidth="1"/>
    <col min="66" max="66" width="9.140625" style="2"/>
    <col min="67" max="67" width="9.85546875" style="5" bestFit="1" customWidth="1"/>
    <col min="68" max="68" width="11.42578125" style="5" customWidth="1"/>
    <col min="69" max="69" width="11.85546875" style="5" customWidth="1"/>
    <col min="70" max="70" width="9.140625" style="2"/>
    <col min="71" max="71" width="9.140625" style="7"/>
    <col min="72" max="16384" width="9.140625" style="2"/>
  </cols>
  <sheetData>
    <row r="1" spans="1:71" s="3" customFormat="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31" t="s">
        <v>61</v>
      </c>
      <c r="BK1" s="29" t="s">
        <v>62</v>
      </c>
      <c r="BL1" s="28" t="s">
        <v>63</v>
      </c>
      <c r="BM1" s="32" t="s">
        <v>64</v>
      </c>
      <c r="BN1" s="8" t="s">
        <v>65</v>
      </c>
      <c r="BO1" s="23" t="s">
        <v>66</v>
      </c>
      <c r="BP1" s="23" t="s">
        <v>67</v>
      </c>
      <c r="BQ1" s="23" t="s">
        <v>68</v>
      </c>
      <c r="BR1" s="33" t="s">
        <v>69</v>
      </c>
      <c r="BS1" s="34" t="s">
        <v>70</v>
      </c>
    </row>
    <row r="2" spans="1:71" s="65" customFormat="1" ht="99.95" customHeight="1" x14ac:dyDescent="0.25">
      <c r="A2" s="35">
        <v>1</v>
      </c>
      <c r="B2" s="36"/>
      <c r="C2" s="36"/>
      <c r="D2" s="37" t="s">
        <v>71</v>
      </c>
      <c r="E2" s="36" t="s">
        <v>72</v>
      </c>
      <c r="F2" s="36" t="s">
        <v>73</v>
      </c>
      <c r="G2" s="38" t="s">
        <v>74</v>
      </c>
      <c r="H2" s="39" t="s">
        <v>75</v>
      </c>
      <c r="I2" s="40" t="s">
        <v>76</v>
      </c>
      <c r="J2" s="40" t="s">
        <v>76</v>
      </c>
      <c r="K2" s="40" t="s">
        <v>76</v>
      </c>
      <c r="L2" s="40" t="s">
        <v>78</v>
      </c>
      <c r="M2" s="39" t="s">
        <v>79</v>
      </c>
      <c r="N2" s="36"/>
      <c r="O2" s="41"/>
      <c r="P2" s="42" t="s">
        <v>80</v>
      </c>
      <c r="Q2" s="36" t="s">
        <v>81</v>
      </c>
      <c r="R2" s="36" t="s">
        <v>82</v>
      </c>
      <c r="S2" s="43"/>
      <c r="T2" s="44">
        <v>3.65</v>
      </c>
      <c r="U2" s="36" t="s">
        <v>83</v>
      </c>
      <c r="V2" s="45" t="s">
        <v>84</v>
      </c>
      <c r="W2" s="46">
        <v>66.5</v>
      </c>
      <c r="X2" s="46">
        <v>45.5</v>
      </c>
      <c r="Y2" s="47">
        <v>15.5</v>
      </c>
      <c r="Z2" s="46">
        <v>66.5</v>
      </c>
      <c r="AA2" s="46">
        <v>45.5</v>
      </c>
      <c r="AB2" s="47">
        <v>15.5</v>
      </c>
      <c r="AC2" s="48">
        <v>5</v>
      </c>
      <c r="AD2" s="49">
        <v>4</v>
      </c>
      <c r="AE2" s="50">
        <f>IF(Z2="","",Z2*AA2*AB2/1000000)</f>
        <v>4.6899125E-2</v>
      </c>
      <c r="AF2" s="48">
        <v>56</v>
      </c>
      <c r="AG2" s="51">
        <f>IF(AD2="","",AF2/AE2*AD2)</f>
        <v>4776.2085113528237</v>
      </c>
      <c r="AH2" s="52">
        <v>5400</v>
      </c>
      <c r="AI2" s="53">
        <f>IF(ISERROR(AH2/AG2),"",AH2/AG2)</f>
        <v>1.13060390625</v>
      </c>
      <c r="AJ2" s="54" t="s">
        <v>85</v>
      </c>
      <c r="AK2" s="55">
        <v>0</v>
      </c>
      <c r="AL2" s="53">
        <f t="shared" ref="AL2:AL5" si="0">IF(ISERROR(T2*AK2),"",T2*AK2)</f>
        <v>0</v>
      </c>
      <c r="AM2" s="53">
        <f t="shared" ref="AM2:AM5" si="1">IF(ISERROR(T2+AI2+AL2),"",T2+AI2+AL2)</f>
        <v>4.7806039062499996</v>
      </c>
      <c r="AN2" s="56">
        <v>0</v>
      </c>
      <c r="AO2" s="53">
        <f t="shared" ref="AO2:AO5" si="2">IF(ISERROR(BH2*AN2),"",BH2*AN2)</f>
        <v>0</v>
      </c>
      <c r="AP2" s="57">
        <v>0.05</v>
      </c>
      <c r="AQ2" s="53">
        <f>IF(ISERROR(BH2*AP2),"",BH2*AP2)</f>
        <v>0.37000000000000005</v>
      </c>
      <c r="AR2" s="56">
        <v>0</v>
      </c>
      <c r="AS2" s="53">
        <f>IF(ISERROR(BH2*AR2),"",BH2*AR2)</f>
        <v>0</v>
      </c>
      <c r="AT2" s="43">
        <v>0</v>
      </c>
      <c r="AU2" s="56">
        <v>0</v>
      </c>
      <c r="AV2" s="53">
        <f t="shared" ref="AV2:AV5" si="3">IF(ISERROR(BH2*AU2),"",BH2*AU2)</f>
        <v>0</v>
      </c>
      <c r="AW2" s="43">
        <v>0</v>
      </c>
      <c r="AX2" s="56">
        <v>0</v>
      </c>
      <c r="AY2" s="53">
        <f>IF(ISERROR(BH2*AX2),"",BH2*AX2)</f>
        <v>0</v>
      </c>
      <c r="AZ2" s="43">
        <v>0</v>
      </c>
      <c r="BA2" s="56">
        <v>0</v>
      </c>
      <c r="BB2" s="53">
        <f>IF(ISERROR(BH2*BA2),"",BH2*BA2)</f>
        <v>0</v>
      </c>
      <c r="BC2" s="56">
        <v>0.1</v>
      </c>
      <c r="BD2" s="53">
        <f t="shared" ref="BD2:BD5" si="4">IF(ISERROR(BH2*BC2),"",BH2*BC2)</f>
        <v>0.7400000000000001</v>
      </c>
      <c r="BE2" s="53">
        <f>IF(ISERROR(AO2+AQ2+AS2+AV2+AY2+BB2+BD2),"",AO2+AQ2+AS2+AV2+AY2+BB2+BD2)</f>
        <v>1.1100000000000001</v>
      </c>
      <c r="BF2" s="53">
        <f t="shared" ref="BF2:BF5" si="5">IF(ISERROR(AM2+BE2),"",AM2+BE2)</f>
        <v>5.89060390625</v>
      </c>
      <c r="BG2" s="58">
        <f t="shared" ref="BG2:BG5" si="6">IF(ISERROR((BH2-BF2)/BH2),"",(BH2-BF2)/BH2)</f>
        <v>0.2039724451013514</v>
      </c>
      <c r="BH2" s="59">
        <v>7.4</v>
      </c>
      <c r="BI2" s="60">
        <v>1.4</v>
      </c>
      <c r="BJ2" s="61">
        <f>IF(BI2="","",BH2*BI2)</f>
        <v>10.36</v>
      </c>
      <c r="BK2" s="43">
        <v>19.989999999999998</v>
      </c>
      <c r="BL2" s="58">
        <f t="shared" ref="BL2:BL5" si="7">IF(ISERROR((BK2-BH2)/BK2),"",(BK2-BH2)/BK2)</f>
        <v>0.62981490745372681</v>
      </c>
      <c r="BM2" s="62"/>
      <c r="BN2" s="63">
        <v>1000</v>
      </c>
      <c r="BO2" s="53">
        <f t="shared" ref="BO2:BO5" si="8">IF(ISERROR(BF2*BN2),"",BF2*BN2)</f>
        <v>5890.6039062500004</v>
      </c>
      <c r="BP2" s="53">
        <f t="shared" ref="BP2:BP5" si="9">IF(ISERROR(BH2*BN2),"",BH2*BN2)</f>
        <v>7400</v>
      </c>
      <c r="BQ2" s="53">
        <f>IF(ISERROR(BK2*BN2),"",BK2*BN2)</f>
        <v>19990</v>
      </c>
      <c r="BR2" s="64">
        <v>11.72</v>
      </c>
      <c r="BS2" s="48"/>
    </row>
    <row r="3" spans="1:71" s="65" customFormat="1" ht="99.95" customHeight="1" x14ac:dyDescent="0.25">
      <c r="A3" s="35">
        <v>2</v>
      </c>
      <c r="B3" s="36"/>
      <c r="C3" s="36"/>
      <c r="D3" s="37" t="s">
        <v>71</v>
      </c>
      <c r="E3" s="36" t="s">
        <v>72</v>
      </c>
      <c r="F3" s="36" t="s">
        <v>73</v>
      </c>
      <c r="G3" s="38" t="s">
        <v>86</v>
      </c>
      <c r="H3" s="39" t="s">
        <v>75</v>
      </c>
      <c r="I3" s="40" t="s">
        <v>76</v>
      </c>
      <c r="J3" s="40" t="s">
        <v>76</v>
      </c>
      <c r="K3" s="40" t="s">
        <v>76</v>
      </c>
      <c r="L3" s="40" t="s">
        <v>87</v>
      </c>
      <c r="M3" s="39" t="s">
        <v>88</v>
      </c>
      <c r="N3" s="36"/>
      <c r="O3" s="41"/>
      <c r="P3" s="42" t="s">
        <v>89</v>
      </c>
      <c r="Q3" s="36" t="s">
        <v>90</v>
      </c>
      <c r="R3" s="36" t="s">
        <v>82</v>
      </c>
      <c r="S3" s="43"/>
      <c r="T3" s="44">
        <v>3.65</v>
      </c>
      <c r="U3" s="36" t="s">
        <v>83</v>
      </c>
      <c r="V3" s="45" t="s">
        <v>91</v>
      </c>
      <c r="W3" s="46">
        <v>66.5</v>
      </c>
      <c r="X3" s="46">
        <v>45.5</v>
      </c>
      <c r="Y3" s="47">
        <v>15.5</v>
      </c>
      <c r="Z3" s="46">
        <v>66.5</v>
      </c>
      <c r="AA3" s="46">
        <v>45.5</v>
      </c>
      <c r="AB3" s="47">
        <v>15.5</v>
      </c>
      <c r="AC3" s="48">
        <v>5</v>
      </c>
      <c r="AD3" s="49">
        <v>4</v>
      </c>
      <c r="AE3" s="50">
        <f t="shared" ref="AE3:AE5" si="10">IF(Z3="","",Z3*AA3*AB3/1000000)</f>
        <v>4.6899125E-2</v>
      </c>
      <c r="AF3" s="48">
        <v>56</v>
      </c>
      <c r="AG3" s="51">
        <f t="shared" ref="AG3:AG5" si="11">IF(AD3="","",AF3/AE3*AD3)</f>
        <v>4776.2085113528237</v>
      </c>
      <c r="AH3" s="52">
        <v>5400</v>
      </c>
      <c r="AI3" s="53">
        <f t="shared" ref="AI3:AI5" si="12">IF(ISERROR(AH3/AG3),"",AH3/AG3)</f>
        <v>1.13060390625</v>
      </c>
      <c r="AJ3" s="54" t="s">
        <v>85</v>
      </c>
      <c r="AK3" s="55">
        <v>0</v>
      </c>
      <c r="AL3" s="53">
        <f t="shared" si="0"/>
        <v>0</v>
      </c>
      <c r="AM3" s="53">
        <f t="shared" si="1"/>
        <v>4.7806039062499996</v>
      </c>
      <c r="AN3" s="56">
        <v>0</v>
      </c>
      <c r="AO3" s="53">
        <f t="shared" si="2"/>
        <v>0</v>
      </c>
      <c r="AP3" s="57">
        <v>0.05</v>
      </c>
      <c r="AQ3" s="53">
        <f t="shared" ref="AQ3:AQ5" si="13">IF(ISERROR(BH3*AP3),"",BH3*AP3)</f>
        <v>0.37000000000000005</v>
      </c>
      <c r="AR3" s="56">
        <v>0</v>
      </c>
      <c r="AS3" s="53">
        <f t="shared" ref="AS3:AS5" si="14">IF(ISERROR(BH3*AR3),"",BH3*AR3)</f>
        <v>0</v>
      </c>
      <c r="AT3" s="43">
        <v>0</v>
      </c>
      <c r="AU3" s="56">
        <v>0</v>
      </c>
      <c r="AV3" s="53">
        <f t="shared" si="3"/>
        <v>0</v>
      </c>
      <c r="AW3" s="43">
        <v>0</v>
      </c>
      <c r="AX3" s="56">
        <v>0</v>
      </c>
      <c r="AY3" s="53">
        <f t="shared" ref="AY3:AY5" si="15">IF(ISERROR(BH3*AX3),"",BH3*AX3)</f>
        <v>0</v>
      </c>
      <c r="AZ3" s="43">
        <v>0</v>
      </c>
      <c r="BA3" s="56">
        <v>0</v>
      </c>
      <c r="BB3" s="53">
        <f t="shared" ref="BB3:BB5" si="16">IF(ISERROR(BH3*BA3),"",BH3*BA3)</f>
        <v>0</v>
      </c>
      <c r="BC3" s="56">
        <v>0.1</v>
      </c>
      <c r="BD3" s="53">
        <f t="shared" si="4"/>
        <v>0.7400000000000001</v>
      </c>
      <c r="BE3" s="53">
        <f t="shared" ref="BE3:BE5" si="17">IF(ISERROR(AO3+AQ3+AS3+AV3+AY3+BB3+BD3),"",AO3+AQ3+AS3+AV3+AY3+BB3+BD3)</f>
        <v>1.1100000000000001</v>
      </c>
      <c r="BF3" s="53">
        <f t="shared" si="5"/>
        <v>5.89060390625</v>
      </c>
      <c r="BG3" s="58">
        <f t="shared" si="6"/>
        <v>0.2039724451013514</v>
      </c>
      <c r="BH3" s="59">
        <v>7.4</v>
      </c>
      <c r="BI3" s="60">
        <v>1.4</v>
      </c>
      <c r="BJ3" s="61">
        <f t="shared" ref="BJ3:BJ5" si="18">IF(BI3="","",BH3*BI3)</f>
        <v>10.36</v>
      </c>
      <c r="BK3" s="43">
        <v>19.989999999999998</v>
      </c>
      <c r="BL3" s="58">
        <f t="shared" si="7"/>
        <v>0.62981490745372681</v>
      </c>
      <c r="BM3" s="62"/>
      <c r="BN3" s="63">
        <v>1000</v>
      </c>
      <c r="BO3" s="53">
        <f t="shared" si="8"/>
        <v>5890.6039062500004</v>
      </c>
      <c r="BP3" s="53">
        <f t="shared" si="9"/>
        <v>7400</v>
      </c>
      <c r="BQ3" s="53">
        <f t="shared" ref="BQ3:BQ5" si="19">IF(ISERROR(BK3*BN3),"",BK3*BN3)</f>
        <v>19990</v>
      </c>
      <c r="BR3" s="64">
        <v>11.72</v>
      </c>
      <c r="BS3" s="48"/>
    </row>
    <row r="4" spans="1:71" s="65" customFormat="1" ht="99.95" customHeight="1" x14ac:dyDescent="0.25">
      <c r="A4" s="35">
        <v>3</v>
      </c>
      <c r="B4" s="36"/>
      <c r="C4" s="36"/>
      <c r="D4" s="37" t="s">
        <v>71</v>
      </c>
      <c r="E4" s="36" t="s">
        <v>72</v>
      </c>
      <c r="F4" s="36" t="s">
        <v>73</v>
      </c>
      <c r="G4" s="38" t="s">
        <v>92</v>
      </c>
      <c r="H4" s="39" t="s">
        <v>93</v>
      </c>
      <c r="I4" s="40" t="s">
        <v>76</v>
      </c>
      <c r="J4" s="40" t="s">
        <v>76</v>
      </c>
      <c r="K4" s="40" t="s">
        <v>76</v>
      </c>
      <c r="L4" s="40" t="s">
        <v>78</v>
      </c>
      <c r="M4" s="66" t="s">
        <v>94</v>
      </c>
      <c r="N4" s="36"/>
      <c r="O4" s="41"/>
      <c r="P4" s="42" t="s">
        <v>95</v>
      </c>
      <c r="Q4" s="36" t="s">
        <v>96</v>
      </c>
      <c r="R4" s="36" t="s">
        <v>82</v>
      </c>
      <c r="S4" s="43"/>
      <c r="T4" s="44">
        <v>3.65</v>
      </c>
      <c r="U4" s="36" t="s">
        <v>83</v>
      </c>
      <c r="V4" s="45" t="s">
        <v>84</v>
      </c>
      <c r="W4" s="46">
        <v>66.5</v>
      </c>
      <c r="X4" s="46">
        <v>45.5</v>
      </c>
      <c r="Y4" s="47">
        <v>15.5</v>
      </c>
      <c r="Z4" s="46">
        <v>66.5</v>
      </c>
      <c r="AA4" s="46">
        <v>45.5</v>
      </c>
      <c r="AB4" s="47">
        <v>15.5</v>
      </c>
      <c r="AC4" s="48">
        <v>5</v>
      </c>
      <c r="AD4" s="49">
        <v>4</v>
      </c>
      <c r="AE4" s="50">
        <f t="shared" si="10"/>
        <v>4.6899125E-2</v>
      </c>
      <c r="AF4" s="48">
        <v>56</v>
      </c>
      <c r="AG4" s="51">
        <f t="shared" si="11"/>
        <v>4776.2085113528237</v>
      </c>
      <c r="AH4" s="52">
        <v>5400</v>
      </c>
      <c r="AI4" s="53">
        <f t="shared" si="12"/>
        <v>1.13060390625</v>
      </c>
      <c r="AJ4" s="54" t="s">
        <v>85</v>
      </c>
      <c r="AK4" s="55">
        <v>0</v>
      </c>
      <c r="AL4" s="53">
        <f t="shared" si="0"/>
        <v>0</v>
      </c>
      <c r="AM4" s="53">
        <f t="shared" si="1"/>
        <v>4.7806039062499996</v>
      </c>
      <c r="AN4" s="56">
        <v>0</v>
      </c>
      <c r="AO4" s="53">
        <f t="shared" si="2"/>
        <v>0</v>
      </c>
      <c r="AP4" s="57">
        <v>0.05</v>
      </c>
      <c r="AQ4" s="53">
        <f t="shared" si="13"/>
        <v>0.37000000000000005</v>
      </c>
      <c r="AR4" s="56">
        <v>0</v>
      </c>
      <c r="AS4" s="53">
        <f t="shared" si="14"/>
        <v>0</v>
      </c>
      <c r="AT4" s="43">
        <v>0</v>
      </c>
      <c r="AU4" s="56">
        <v>0</v>
      </c>
      <c r="AV4" s="53">
        <f t="shared" si="3"/>
        <v>0</v>
      </c>
      <c r="AW4" s="43">
        <v>0</v>
      </c>
      <c r="AX4" s="56">
        <v>0</v>
      </c>
      <c r="AY4" s="53">
        <f t="shared" si="15"/>
        <v>0</v>
      </c>
      <c r="AZ4" s="43">
        <v>0</v>
      </c>
      <c r="BA4" s="56">
        <v>0</v>
      </c>
      <c r="BB4" s="53">
        <f t="shared" si="16"/>
        <v>0</v>
      </c>
      <c r="BC4" s="56">
        <v>0.1</v>
      </c>
      <c r="BD4" s="53">
        <f t="shared" si="4"/>
        <v>0.7400000000000001</v>
      </c>
      <c r="BE4" s="53">
        <f t="shared" si="17"/>
        <v>1.1100000000000001</v>
      </c>
      <c r="BF4" s="53">
        <f t="shared" si="5"/>
        <v>5.89060390625</v>
      </c>
      <c r="BG4" s="58">
        <f t="shared" si="6"/>
        <v>0.2039724451013514</v>
      </c>
      <c r="BH4" s="59">
        <v>7.4</v>
      </c>
      <c r="BI4" s="60">
        <v>1.4</v>
      </c>
      <c r="BJ4" s="61">
        <f t="shared" si="18"/>
        <v>10.36</v>
      </c>
      <c r="BK4" s="43">
        <v>19.989999999999998</v>
      </c>
      <c r="BL4" s="58">
        <f t="shared" si="7"/>
        <v>0.62981490745372681</v>
      </c>
      <c r="BM4" s="62"/>
      <c r="BN4" s="63">
        <v>1000</v>
      </c>
      <c r="BO4" s="53">
        <f t="shared" si="8"/>
        <v>5890.6039062500004</v>
      </c>
      <c r="BP4" s="53">
        <f t="shared" si="9"/>
        <v>7400</v>
      </c>
      <c r="BQ4" s="53">
        <f t="shared" si="19"/>
        <v>19990</v>
      </c>
      <c r="BR4" s="64">
        <v>11.72</v>
      </c>
      <c r="BS4" s="48"/>
    </row>
    <row r="5" spans="1:71" s="65" customFormat="1" ht="99.95" customHeight="1" thickBot="1" x14ac:dyDescent="0.3">
      <c r="A5" s="35">
        <v>4</v>
      </c>
      <c r="B5" s="36"/>
      <c r="C5" s="36"/>
      <c r="D5" s="37" t="s">
        <v>97</v>
      </c>
      <c r="E5" s="36" t="s">
        <v>98</v>
      </c>
      <c r="F5" s="36" t="s">
        <v>73</v>
      </c>
      <c r="G5" s="67" t="s">
        <v>99</v>
      </c>
      <c r="H5" s="68" t="s">
        <v>100</v>
      </c>
      <c r="I5" s="40" t="s">
        <v>76</v>
      </c>
      <c r="J5" s="40" t="s">
        <v>76</v>
      </c>
      <c r="K5" s="40" t="s">
        <v>76</v>
      </c>
      <c r="L5" s="69" t="s">
        <v>77</v>
      </c>
      <c r="M5" s="68" t="s">
        <v>88</v>
      </c>
      <c r="N5" s="36"/>
      <c r="O5" s="41"/>
      <c r="P5" s="42" t="s">
        <v>101</v>
      </c>
      <c r="Q5" s="36" t="s">
        <v>102</v>
      </c>
      <c r="R5" s="36" t="s">
        <v>82</v>
      </c>
      <c r="S5" s="43"/>
      <c r="T5" s="44">
        <v>3.84</v>
      </c>
      <c r="U5" s="36" t="s">
        <v>83</v>
      </c>
      <c r="V5" s="70" t="s">
        <v>91</v>
      </c>
      <c r="W5" s="46">
        <v>66.5</v>
      </c>
      <c r="X5" s="46">
        <v>45.5</v>
      </c>
      <c r="Y5" s="47">
        <v>15.5</v>
      </c>
      <c r="Z5" s="46">
        <v>66.5</v>
      </c>
      <c r="AA5" s="46">
        <v>45.5</v>
      </c>
      <c r="AB5" s="47">
        <v>15.5</v>
      </c>
      <c r="AC5" s="48">
        <v>5</v>
      </c>
      <c r="AD5" s="71">
        <v>4</v>
      </c>
      <c r="AE5" s="50">
        <f t="shared" si="10"/>
        <v>4.6899125E-2</v>
      </c>
      <c r="AF5" s="48">
        <v>56</v>
      </c>
      <c r="AG5" s="51">
        <f t="shared" si="11"/>
        <v>4776.2085113528237</v>
      </c>
      <c r="AH5" s="52">
        <v>5400</v>
      </c>
      <c r="AI5" s="53">
        <f t="shared" si="12"/>
        <v>1.13060390625</v>
      </c>
      <c r="AJ5" s="54" t="s">
        <v>85</v>
      </c>
      <c r="AK5" s="55">
        <v>0</v>
      </c>
      <c r="AL5" s="53">
        <f t="shared" si="0"/>
        <v>0</v>
      </c>
      <c r="AM5" s="53">
        <f t="shared" si="1"/>
        <v>4.97060390625</v>
      </c>
      <c r="AN5" s="56">
        <v>0</v>
      </c>
      <c r="AO5" s="53">
        <f t="shared" si="2"/>
        <v>0</v>
      </c>
      <c r="AP5" s="57">
        <v>0.06</v>
      </c>
      <c r="AQ5" s="53">
        <f t="shared" si="13"/>
        <v>0.46499999999999997</v>
      </c>
      <c r="AR5" s="56">
        <v>0</v>
      </c>
      <c r="AS5" s="53">
        <f t="shared" si="14"/>
        <v>0</v>
      </c>
      <c r="AT5" s="43">
        <v>0</v>
      </c>
      <c r="AU5" s="56">
        <v>0</v>
      </c>
      <c r="AV5" s="53">
        <f t="shared" si="3"/>
        <v>0</v>
      </c>
      <c r="AW5" s="43">
        <v>0</v>
      </c>
      <c r="AX5" s="56">
        <v>0</v>
      </c>
      <c r="AY5" s="53">
        <f t="shared" si="15"/>
        <v>0</v>
      </c>
      <c r="AZ5" s="43">
        <v>0</v>
      </c>
      <c r="BA5" s="56">
        <v>0</v>
      </c>
      <c r="BB5" s="53">
        <f t="shared" si="16"/>
        <v>0</v>
      </c>
      <c r="BC5" s="56">
        <v>0.1</v>
      </c>
      <c r="BD5" s="53">
        <f t="shared" si="4"/>
        <v>0.77500000000000002</v>
      </c>
      <c r="BE5" s="53">
        <f t="shared" si="17"/>
        <v>1.24</v>
      </c>
      <c r="BF5" s="53">
        <f t="shared" si="5"/>
        <v>6.2106039062500003</v>
      </c>
      <c r="BG5" s="58">
        <f t="shared" si="6"/>
        <v>0.19863175403225802</v>
      </c>
      <c r="BH5" s="59">
        <v>7.75</v>
      </c>
      <c r="BI5" s="60">
        <v>1.4</v>
      </c>
      <c r="BJ5" s="61">
        <f t="shared" si="18"/>
        <v>10.85</v>
      </c>
      <c r="BK5" s="43">
        <v>19.989999999999998</v>
      </c>
      <c r="BL5" s="58">
        <f t="shared" si="7"/>
        <v>0.61230615307653824</v>
      </c>
      <c r="BM5" s="62"/>
      <c r="BN5" s="72">
        <v>1000</v>
      </c>
      <c r="BO5" s="53">
        <f t="shared" si="8"/>
        <v>6210.6039062500004</v>
      </c>
      <c r="BP5" s="53">
        <f t="shared" si="9"/>
        <v>7750</v>
      </c>
      <c r="BQ5" s="53">
        <f t="shared" si="19"/>
        <v>19990</v>
      </c>
      <c r="BR5" s="64">
        <v>11.72</v>
      </c>
      <c r="BS5" s="48"/>
    </row>
  </sheetData>
  <sheetProtection insertRows="0" deleteRows="0" sort="0"/>
  <protectedRanges>
    <protectedRange sqref="BH6:BH245 BR2:BR5 AI2:AI5 BL2:BL5 E2:F5 AE2:AG5 BC2:BG245 A6:J245 L6:N245 P6:AO245 AT2:AV245 A2:C5 N2:N5 AL2:AO5 P2:U5" name="Range1"/>
    <protectedRange sqref="AC2:AC5" name="Range1_2"/>
    <protectedRange sqref="BK2:BK5" name="Range1_5"/>
    <protectedRange sqref="AP2:AS207" name="Range1_1"/>
    <protectedRange sqref="AW2:BB207" name="Range1_7"/>
    <protectedRange sqref="K6:K248" name="Range1_1_1"/>
    <protectedRange sqref="O2:O243" name="Range1_8"/>
    <protectedRange sqref="BM2:BM243" name="Range1_9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[12]ValueSelect!#REF!</xm:f>
          </x14:formula1>
          <xm:sqref>F2:F5</xm:sqref>
        </x14:dataValidation>
        <x14:dataValidation type="list" allowBlank="1" showInputMessage="1" showErrorMessage="1">
          <x14:formula1>
            <xm:f>[12]ValueSelect!#REF!</xm:f>
          </x14:formula1>
          <xm:sqref>E2:E5</xm:sqref>
        </x14:dataValidation>
        <x14:dataValidation type="list" allowBlank="1" showInputMessage="1" showErrorMessage="1">
          <x14:formula1>
            <xm:f>[12]Data!#REF!</xm:f>
          </x14:formula1>
          <xm:sqref>U2:U5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2025-12-12T03:56:15Z</dcterms:created>
  <dcterms:modified xsi:type="dcterms:W3CDTF">2025-12-12T04:00:48Z</dcterms:modified>
</cp:coreProperties>
</file>