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90" windowHeight="7510"/>
  </bookViews>
  <sheets>
    <sheet name="Item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X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Z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B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E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F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H1" authorId="0">
      <text>
        <r>
          <rPr>
            <sz val="11"/>
            <rFont val="Calibri"/>
            <charset val="134"/>
          </rPr>
          <t>[JLA Standard Price]*[DA %]</t>
        </r>
      </text>
    </comment>
    <comment ref="AJ1" authorId="0">
      <text>
        <r>
          <rPr>
            <sz val="11"/>
            <rFont val="Calibri"/>
            <charset val="134"/>
          </rPr>
          <t>[JLA Standard Price]*[General Charge %]</t>
        </r>
      </text>
    </comment>
    <comment ref="AL1" authorId="0">
      <text>
        <r>
          <rPr>
            <sz val="11"/>
            <rFont val="Calibri"/>
            <charset val="134"/>
          </rPr>
          <t>IF(([JLA Price with Dropship Charge]-[JLA Standard Price])&lt;1.5 or 2.5,1.5 or 2.5-([JLA Price with Dropship Charge]-[JLA Standard Price]),0)</t>
        </r>
      </text>
    </comment>
    <comment ref="AN1" authorId="0">
      <text>
        <r>
          <rPr>
            <sz val="11"/>
            <rFont val="Calibri"/>
            <charset val="134"/>
          </rPr>
          <t>[JLA Standard Price]*[Warehouse Charge %]</t>
        </r>
      </text>
    </comment>
    <comment ref="AQ1" authorId="0">
      <text>
        <r>
          <rPr>
            <sz val="11"/>
            <rFont val="Calibri"/>
            <charset val="134"/>
          </rPr>
          <t>[JLA Standard Price]*[Load 1 %]</t>
        </r>
      </text>
    </comment>
    <comment ref="AR1" authorId="0">
      <text>
        <r>
          <rPr>
            <sz val="11"/>
            <rFont val="Calibri"/>
            <charset val="134"/>
          </rPr>
          <t>[DA $]+[General Load]+[Dropship Charge]+[Warehouse Charge $]+[Load 1 $]</t>
        </r>
      </text>
    </comment>
    <comment ref="AS1" authorId="0">
      <text>
        <r>
          <rPr>
            <sz val="11"/>
            <rFont val="Calibri"/>
            <charset val="134"/>
          </rPr>
          <t>[LDP Cost $]+[Total Load $]</t>
        </r>
      </text>
    </comment>
    <comment ref="AT1" authorId="0">
      <text>
        <r>
          <rPr>
            <sz val="11"/>
            <rFont val="Calibri"/>
            <charset val="134"/>
          </rPr>
          <t>([JLA Standard Price]-[LDP Cost with Load $])/[JLA Standard Price]</t>
        </r>
      </text>
    </comment>
    <comment ref="AV1" authorId="0">
      <text>
        <r>
          <rPr>
            <sz val="11"/>
            <rFont val="Calibri"/>
            <charset val="134"/>
          </rPr>
          <t>[JLA Standard Price]*1.05</t>
        </r>
      </text>
    </comment>
    <comment ref="AX1" authorId="0">
      <text>
        <r>
          <rPr>
            <sz val="11"/>
            <rFont val="Calibri"/>
            <charset val="134"/>
          </rPr>
          <t>([Suggested Reatil Price]-[JLA Standard Price])/[Suggested Reatil Price]</t>
        </r>
      </text>
    </comment>
    <comment ref="AY1" authorId="0">
      <text>
        <r>
          <rPr>
            <sz val="11"/>
            <rFont val="Calibri"/>
            <charset val="134"/>
          </rPr>
          <t>([Suggested Reatil Price]-[JLA Standard Price]*1.07)/[Suggested Reatil Price]</t>
        </r>
      </text>
    </comment>
    <comment ref="BA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B1" authorId="0">
      <text>
        <r>
          <rPr>
            <sz val="11"/>
            <rFont val="Calibri"/>
            <charset val="134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<sst xmlns="http://schemas.openxmlformats.org/spreadsheetml/2006/main" count="262" uniqueCount="72">
  <si>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</si>
  <si>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</si>
  <si>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</si>
  <si>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</si>
  <si>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</si>
  <si>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</si>
  <si>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</si>
  <si>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</si>
  <si>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</si>
  <si>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</si>
  <si>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</si>
  <si>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</si>
  <si>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</si>
  <si>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</si>
  <si>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</si>
  <si>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</si>
  <si>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</si>
  <si>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</si>
  <si>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</si>
  <si>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</si>
  <si>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</si>
  <si>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</si>
  <si>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</si>
  <si>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</si>
  <si>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</si>
  <si>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</si>
  <si>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</si>
  <si>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</si>
  <si>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</si>
  <si>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</si>
  <si>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</si>
  <si>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</si>
  <si>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</si>
  <si>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</si>
  <si>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</si>
  <si>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</si>
  <si>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</si>
  <si>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</si>
  <si>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</si>
  <si>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</si>
  <si>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</si>
  <si>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</si>
  <si>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</si>
  <si>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</si>
  <si>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</si>
  <si>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</si>
  <si>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</si>
  <si>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</si>
  <si>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</si>
  <si>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</si>
  <si>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</si>
  <si>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</si>
  <si>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</si>
  <si>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</si>
  <si>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</si>
  <si>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BATH RUG(72)</t>
  </si>
  <si>
    <t>Millstreet</t>
  </si>
  <si>
    <t>Millstreet waffle Bath Rug</t>
  </si>
  <si>
    <t>PILE: 3 Ply 6 nm 
FIBER CONTENT: Pile - 100% Polyester Yarn 
PRIMARY BACKING: NA
SECONDARY BACKING:  Latex + Anti-Skid
TERTIARY BACKING: N/A
CONSTRUCTION: Shuttles Jacquard Loom
1076gsm/100gsf</t>
  </si>
  <si>
    <t>100% Polyester</t>
  </si>
  <si>
    <t>17x24"</t>
  </si>
  <si>
    <t>White/Grey</t>
  </si>
  <si>
    <t>Piece</t>
  </si>
  <si>
    <t>Normal</t>
  </si>
  <si>
    <t>5702.92.1000</t>
  </si>
  <si>
    <t>Marketing</t>
  </si>
  <si>
    <t>18x30"</t>
  </si>
  <si>
    <t>24x36"</t>
  </si>
  <si>
    <t>24x48"</t>
  </si>
  <si>
    <t>White/Aqua</t>
  </si>
  <si>
    <t>White/Navy</t>
  </si>
  <si>
    <t>White/Tan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</si>
</sst>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[$$-409]#,##0.00;\-[$$-409]#,##0.00"/>
    <numFmt numFmtId="178" formatCode="[$-409]dd/mmm/yy;@"/>
    <numFmt numFmtId="179" formatCode="0.0_ "/>
    <numFmt numFmtId="180" formatCode="0.000%"/>
    <numFmt numFmtId="181" formatCode="&quot;$&quot;#,##0.00_);[Red]\(&quot;$&quot;#,##0.00\)"/>
    <numFmt numFmtId="182" formatCode="0_ "/>
  </numFmts>
  <fonts count="34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rgb="FF0000FF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sz val="10"/>
      <color rgb="FFFFFFFF"/>
      <name val="Arial"/>
      <charset val="134"/>
    </font>
    <font>
      <sz val="11"/>
      <color rgb="FFFF0000"/>
      <name val="Calibri"/>
      <charset val="134"/>
    </font>
    <font>
      <sz val="12"/>
      <name val="Calibri"/>
      <charset val="134"/>
    </font>
    <font>
      <sz val="10"/>
      <color rgb="FF000000"/>
      <name val="Arial"/>
      <charset val="134"/>
    </font>
    <font>
      <sz val="12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0" fontId="33" fillId="0" borderId="0" applyProtection="0"/>
    <xf numFmtId="0" fontId="0" fillId="0" borderId="0"/>
    <xf numFmtId="0" fontId="32" fillId="0" borderId="0"/>
    <xf numFmtId="9" fontId="0" fillId="0" borderId="0" applyFont="0" applyFill="0" applyBorder="0" applyAlignment="0" applyProtection="0"/>
    <xf numFmtId="0" fontId="0" fillId="0" borderId="0"/>
    <xf numFmtId="0" fontId="1" fillId="0" borderId="0"/>
    <xf numFmtId="0" fontId="1" fillId="0" borderId="0"/>
    <xf numFmtId="0" fontId="0" fillId="0" borderId="0"/>
  </cellStyleXfs>
  <cellXfs count="54">
    <xf numFmtId="0" fontId="0" fillId="0" borderId="0" xfId="0" applyNumberFormat="1" applyFont="1"/>
    <xf numFmtId="0" fontId="0" fillId="0" borderId="0" xfId="55" applyAlignment="1">
      <alignment wrapText="1"/>
    </xf>
    <xf numFmtId="0" fontId="0" fillId="0" borderId="0" xfId="55" applyAlignment="1">
      <alignment vertical="center"/>
    </xf>
    <xf numFmtId="0" fontId="1" fillId="0" borderId="1" xfId="0" applyNumberFormat="1" applyFont="1" applyBorder="1"/>
    <xf numFmtId="0" fontId="2" fillId="0" borderId="1" xfId="55" applyFont="1" applyBorder="1" applyAlignment="1">
      <alignment horizontal="center" wrapText="1"/>
    </xf>
    <xf numFmtId="0" fontId="2" fillId="2" borderId="1" xfId="55" applyFont="1" applyFill="1" applyBorder="1" applyAlignment="1">
      <alignment horizontal="center" wrapText="1"/>
    </xf>
    <xf numFmtId="0" fontId="3" fillId="2" borderId="1" xfId="55" applyFont="1" applyFill="1" applyBorder="1" applyAlignment="1">
      <alignment horizontal="center" wrapText="1"/>
    </xf>
    <xf numFmtId="0" fontId="3" fillId="3" borderId="1" xfId="55" applyFont="1" applyFill="1" applyBorder="1" applyAlignment="1">
      <alignment horizontal="center" wrapText="1"/>
    </xf>
    <xf numFmtId="0" fontId="2" fillId="3" borderId="1" xfId="55" applyFont="1" applyFill="1" applyBorder="1" applyAlignment="1">
      <alignment horizontal="center" wrapText="1"/>
    </xf>
    <xf numFmtId="0" fontId="2" fillId="3" borderId="1" xfId="58" applyFont="1" applyFill="1" applyBorder="1" applyAlignment="1">
      <alignment horizontal="center" wrapText="1"/>
    </xf>
    <xf numFmtId="176" fontId="2" fillId="4" borderId="2" xfId="55" applyNumberFormat="1" applyFont="1" applyFill="1" applyBorder="1" applyAlignment="1">
      <alignment horizontal="center" wrapText="1"/>
    </xf>
    <xf numFmtId="0" fontId="3" fillId="0" borderId="1" xfId="55" applyFont="1" applyBorder="1" applyAlignment="1">
      <alignment horizontal="center" wrapText="1"/>
    </xf>
    <xf numFmtId="2" fontId="2" fillId="0" borderId="1" xfId="55" applyNumberFormat="1" applyFont="1" applyBorder="1" applyAlignment="1">
      <alignment horizontal="center" wrapText="1"/>
    </xf>
    <xf numFmtId="1" fontId="2" fillId="0" borderId="1" xfId="55" applyNumberFormat="1" applyFont="1" applyBorder="1" applyAlignment="1">
      <alignment horizontal="center" wrapText="1"/>
    </xf>
    <xf numFmtId="2" fontId="4" fillId="0" borderId="1" xfId="60" applyNumberFormat="1" applyFont="1" applyBorder="1" applyAlignment="1">
      <alignment wrapText="1"/>
    </xf>
    <xf numFmtId="2" fontId="5" fillId="0" borderId="1" xfId="60" applyNumberFormat="1" applyFont="1" applyBorder="1" applyAlignment="1">
      <alignment wrapText="1"/>
    </xf>
    <xf numFmtId="1" fontId="4" fillId="0" borderId="1" xfId="60" applyNumberFormat="1" applyFont="1" applyBorder="1" applyAlignment="1">
      <alignment wrapText="1"/>
    </xf>
    <xf numFmtId="176" fontId="4" fillId="0" borderId="1" xfId="60" applyNumberFormat="1" applyFont="1" applyBorder="1" applyAlignment="1">
      <alignment wrapText="1"/>
    </xf>
    <xf numFmtId="10" fontId="2" fillId="0" borderId="1" xfId="55" applyNumberFormat="1" applyFont="1" applyBorder="1" applyAlignment="1">
      <alignment horizontal="center" wrapText="1"/>
    </xf>
    <xf numFmtId="176" fontId="4" fillId="3" borderId="1" xfId="60" applyNumberFormat="1" applyFont="1" applyFill="1" applyBorder="1" applyAlignment="1">
      <alignment wrapText="1"/>
    </xf>
    <xf numFmtId="176" fontId="5" fillId="0" borderId="1" xfId="60" applyNumberFormat="1" applyFont="1" applyBorder="1" applyAlignment="1">
      <alignment wrapText="1"/>
    </xf>
    <xf numFmtId="176" fontId="4" fillId="5" borderId="1" xfId="60" applyNumberFormat="1" applyFont="1" applyFill="1" applyBorder="1" applyAlignment="1">
      <alignment wrapText="1"/>
    </xf>
    <xf numFmtId="10" fontId="4" fillId="5" borderId="1" xfId="60" applyNumberFormat="1" applyFont="1" applyFill="1" applyBorder="1" applyAlignment="1">
      <alignment wrapText="1"/>
    </xf>
    <xf numFmtId="176" fontId="5" fillId="6" borderId="1" xfId="60" applyNumberFormat="1" applyFont="1" applyFill="1" applyBorder="1" applyAlignment="1">
      <alignment wrapText="1"/>
    </xf>
    <xf numFmtId="176" fontId="2" fillId="5" borderId="1" xfId="55" applyNumberFormat="1" applyFont="1" applyFill="1" applyBorder="1" applyAlignment="1">
      <alignment horizontal="center" wrapText="1"/>
    </xf>
    <xf numFmtId="0" fontId="0" fillId="0" borderId="1" xfId="55" applyBorder="1" applyAlignment="1">
      <alignment horizontal="center" vertical="center"/>
    </xf>
    <xf numFmtId="0" fontId="0" fillId="0" borderId="1" xfId="55" applyBorder="1" applyAlignment="1">
      <alignment vertical="center"/>
    </xf>
    <xf numFmtId="177" fontId="0" fillId="0" borderId="1" xfId="55" applyNumberFormat="1" applyBorder="1" applyAlignment="1">
      <alignment vertical="center"/>
    </xf>
    <xf numFmtId="0" fontId="1" fillId="0" borderId="1" xfId="59" applyBorder="1" applyAlignment="1">
      <alignment horizontal="left" vertical="center" wrapText="1"/>
    </xf>
    <xf numFmtId="178" fontId="0" fillId="0" borderId="1" xfId="55" applyNumberFormat="1" applyBorder="1" applyAlignment="1">
      <alignment vertical="center"/>
    </xf>
    <xf numFmtId="0" fontId="0" fillId="0" borderId="1" xfId="61" applyBorder="1" applyAlignment="1">
      <alignment vertical="center"/>
    </xf>
    <xf numFmtId="0" fontId="0" fillId="3" borderId="1" xfId="55" applyFill="1" applyBorder="1" applyAlignment="1">
      <alignment vertical="center"/>
    </xf>
    <xf numFmtId="176" fontId="6" fillId="0" borderId="1" xfId="49" applyNumberFormat="1" applyFont="1" applyBorder="1" applyAlignment="1">
      <alignment horizontal="center" vertical="center" wrapText="1"/>
    </xf>
    <xf numFmtId="179" fontId="1" fillId="7" borderId="1" xfId="51" applyNumberFormat="1" applyFont="1" applyFill="1" applyBorder="1" applyAlignment="1">
      <alignment horizontal="center" vertical="center"/>
    </xf>
    <xf numFmtId="1" fontId="7" fillId="8" borderId="1" xfId="51" applyNumberFormat="1" applyFont="1" applyFill="1" applyBorder="1" applyAlignment="1">
      <alignment horizontal="center" vertical="center"/>
    </xf>
    <xf numFmtId="1" fontId="1" fillId="7" borderId="1" xfId="51" applyNumberFormat="1" applyFont="1" applyFill="1" applyBorder="1" applyAlignment="1">
      <alignment horizontal="center" vertical="center"/>
    </xf>
    <xf numFmtId="2" fontId="0" fillId="9" borderId="1" xfId="55" applyNumberFormat="1" applyFill="1" applyBorder="1" applyAlignment="1">
      <alignment vertical="center"/>
    </xf>
    <xf numFmtId="2" fontId="0" fillId="0" borderId="1" xfId="55" applyNumberFormat="1" applyBorder="1" applyAlignment="1">
      <alignment vertical="center"/>
    </xf>
    <xf numFmtId="1" fontId="0" fillId="9" borderId="1" xfId="55" applyNumberFormat="1" applyFill="1" applyBorder="1" applyAlignment="1">
      <alignment vertical="center"/>
    </xf>
    <xf numFmtId="3" fontId="0" fillId="0" borderId="1" xfId="55" applyNumberFormat="1" applyBorder="1" applyAlignment="1">
      <alignment vertical="center"/>
    </xf>
    <xf numFmtId="176" fontId="0" fillId="9" borderId="1" xfId="55" applyNumberFormat="1" applyFill="1" applyBorder="1" applyAlignment="1">
      <alignment vertical="center"/>
    </xf>
    <xf numFmtId="0" fontId="1" fillId="0" borderId="1" xfId="50" applyFont="1" applyBorder="1" applyAlignment="1">
      <alignment vertical="center" wrapText="1"/>
    </xf>
    <xf numFmtId="180" fontId="1" fillId="7" borderId="1" xfId="52" applyNumberFormat="1" applyFont="1" applyFill="1" applyBorder="1" applyAlignment="1">
      <alignment horizontal="center" vertical="center" wrapText="1"/>
    </xf>
    <xf numFmtId="10" fontId="0" fillId="0" borderId="1" xfId="55" applyNumberFormat="1" applyBorder="1" applyAlignment="1">
      <alignment vertical="center"/>
    </xf>
    <xf numFmtId="176" fontId="8" fillId="0" borderId="1" xfId="55" applyNumberFormat="1" applyFont="1" applyBorder="1" applyAlignment="1">
      <alignment vertical="center"/>
    </xf>
    <xf numFmtId="176" fontId="0" fillId="9" borderId="1" xfId="58" applyNumberFormat="1" applyFill="1" applyBorder="1" applyAlignment="1">
      <alignment vertical="center" wrapText="1"/>
    </xf>
    <xf numFmtId="10" fontId="9" fillId="9" borderId="1" xfId="57" applyNumberFormat="1" applyFont="1" applyFill="1" applyBorder="1" applyAlignment="1">
      <alignment vertical="center"/>
    </xf>
    <xf numFmtId="176" fontId="0" fillId="0" borderId="1" xfId="55" applyNumberFormat="1" applyBorder="1" applyAlignment="1">
      <alignment vertical="center"/>
    </xf>
    <xf numFmtId="176" fontId="0" fillId="9" borderId="1" xfId="55" applyNumberFormat="1" applyFill="1" applyBorder="1" applyAlignment="1">
      <alignment vertical="center" wrapText="1"/>
    </xf>
    <xf numFmtId="181" fontId="10" fillId="3" borderId="1" xfId="54" applyNumberFormat="1" applyFont="1" applyFill="1" applyBorder="1" applyAlignment="1" applyProtection="1">
      <alignment horizontal="center" vertical="center"/>
      <protection locked="0"/>
    </xf>
    <xf numFmtId="1" fontId="0" fillId="0" borderId="1" xfId="55" applyNumberFormat="1" applyBorder="1" applyAlignment="1">
      <alignment vertical="center"/>
    </xf>
    <xf numFmtId="182" fontId="11" fillId="8" borderId="1" xfId="56" applyNumberFormat="1" applyFont="1" applyFill="1" applyBorder="1" applyAlignment="1">
      <alignment horizontal="center" vertical="center" wrapText="1"/>
    </xf>
    <xf numFmtId="179" fontId="1" fillId="7" borderId="1" xfId="53" applyNumberFormat="1" applyFont="1" applyFill="1" applyBorder="1" applyAlignment="1">
      <alignment horizontal="center" vertical="center"/>
    </xf>
    <xf numFmtId="0" fontId="0" fillId="0" borderId="1" xfId="55" applyBorder="1" applyAlignment="1">
      <alignment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tein Mart non-electric products 90206" xfId="50"/>
    <cellStyle name="Normal 2 42 3" xfId="51"/>
    <cellStyle name="Percent 39" xfId="52"/>
    <cellStyle name="Normal 2 42" xfId="53"/>
    <cellStyle name="Normal 2 2" xfId="54"/>
    <cellStyle name="常规 2 12" xfId="55"/>
    <cellStyle name="常规_quotation-Mercury  3.22.2011 (for BBB) 3 2" xfId="56"/>
    <cellStyle name="Percent 2 12" xfId="57"/>
    <cellStyle name="Normal 2 3 2 2 2 2 3" xfId="58"/>
    <cellStyle name="Normal_West End Quote Sheet for Fred Meyer20090804-Hellen 2" xfId="59"/>
    <cellStyle name="Normal 2 18 2" xfId="60"/>
    <cellStyle name="常规 2 12 2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zoomScale="70" zoomScaleNormal="70" topLeftCell="P4" workbookViewId="0">
      <selection activeCell="S11" sqref="S11"/>
    </sheetView>
  </sheetViews>
  <sheetFormatPr defaultColWidth="9" defaultRowHeight="12.5"/>
  <cols>
    <col min="1" max="54" width="20" style="3" customWidth="1"/>
    <col min="55" max="16383" width="9.13636363636364" style="3" customWidth="1"/>
    <col min="16384" max="16384" width="9" style="3"/>
  </cols>
  <sheetData>
    <row r="1" s="1" customFormat="1" ht="68.15" customHeight="1" spans="1:5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3" t="s">
        <v>22</v>
      </c>
      <c r="X1" s="14" t="s">
        <v>23</v>
      </c>
      <c r="Y1" s="15" t="s">
        <v>24</v>
      </c>
      <c r="Z1" s="16" t="s">
        <v>25</v>
      </c>
      <c r="AA1" s="4" t="s">
        <v>26</v>
      </c>
      <c r="AB1" s="17" t="s">
        <v>27</v>
      </c>
      <c r="AC1" s="4" t="s">
        <v>28</v>
      </c>
      <c r="AD1" s="18" t="s">
        <v>29</v>
      </c>
      <c r="AE1" s="19" t="s">
        <v>30</v>
      </c>
      <c r="AF1" s="17" t="s">
        <v>31</v>
      </c>
      <c r="AG1" s="18" t="s">
        <v>32</v>
      </c>
      <c r="AH1" s="17" t="s">
        <v>33</v>
      </c>
      <c r="AI1" s="18" t="s">
        <v>34</v>
      </c>
      <c r="AJ1" s="17" t="s">
        <v>35</v>
      </c>
      <c r="AK1" s="20" t="s">
        <v>36</v>
      </c>
      <c r="AL1" s="17" t="s">
        <v>37</v>
      </c>
      <c r="AM1" s="18" t="s">
        <v>38</v>
      </c>
      <c r="AN1" s="17" t="s">
        <v>39</v>
      </c>
      <c r="AO1" s="20" t="s">
        <v>40</v>
      </c>
      <c r="AP1" s="18" t="s">
        <v>41</v>
      </c>
      <c r="AQ1" s="17" t="s">
        <v>42</v>
      </c>
      <c r="AR1" s="17" t="s">
        <v>43</v>
      </c>
      <c r="AS1" s="21" t="s">
        <v>44</v>
      </c>
      <c r="AT1" s="22" t="s">
        <v>45</v>
      </c>
      <c r="AU1" s="23" t="s">
        <v>46</v>
      </c>
      <c r="AV1" s="22" t="s">
        <v>47</v>
      </c>
      <c r="AW1" s="24" t="s">
        <v>48</v>
      </c>
      <c r="AX1" s="22" t="s">
        <v>49</v>
      </c>
      <c r="AY1" s="22" t="s">
        <v>50</v>
      </c>
      <c r="AZ1" s="4" t="s">
        <v>51</v>
      </c>
      <c r="BA1" s="17" t="s">
        <v>52</v>
      </c>
      <c r="BB1" s="17" t="s">
        <v>53</v>
      </c>
    </row>
    <row r="2" s="2" customFormat="1" ht="30" customHeight="1" spans="1:55">
      <c r="A2" s="25">
        <v>1</v>
      </c>
      <c r="B2" s="26"/>
      <c r="C2" s="26"/>
      <c r="D2" s="26" t="s">
        <v>54</v>
      </c>
      <c r="E2" s="26"/>
      <c r="F2" s="26" t="s">
        <v>55</v>
      </c>
      <c r="G2" s="27" t="s">
        <v>56</v>
      </c>
      <c r="H2" s="27" t="s">
        <v>57</v>
      </c>
      <c r="I2" s="27" t="s">
        <v>57</v>
      </c>
      <c r="J2" s="28" t="s">
        <v>58</v>
      </c>
      <c r="K2" s="28" t="s">
        <v>59</v>
      </c>
      <c r="L2" s="29" t="s">
        <v>60</v>
      </c>
      <c r="M2" s="30" t="s">
        <v>61</v>
      </c>
      <c r="N2" s="31"/>
      <c r="O2" s="31"/>
      <c r="P2" s="26" t="s">
        <v>62</v>
      </c>
      <c r="Q2" s="32">
        <v>2.9</v>
      </c>
      <c r="R2" s="26" t="s">
        <v>63</v>
      </c>
      <c r="S2" s="33">
        <v>34</v>
      </c>
      <c r="T2" s="33">
        <v>23</v>
      </c>
      <c r="U2" s="33">
        <v>12</v>
      </c>
      <c r="V2" s="34"/>
      <c r="W2" s="35">
        <v>4</v>
      </c>
      <c r="X2" s="36">
        <f t="shared" ref="X2:X17" si="0">IF(S2="","",S2*T2*U2/1000000)</f>
        <v>0.009384</v>
      </c>
      <c r="Y2" s="37">
        <v>56</v>
      </c>
      <c r="Z2" s="38">
        <f t="shared" ref="Z2:Z17" si="1">IF(W2="","",Y2/X2*W2)</f>
        <v>23870.4177323103</v>
      </c>
      <c r="AA2" s="39">
        <v>3200</v>
      </c>
      <c r="AB2" s="40">
        <f t="shared" ref="AB2:AB17" si="2">IF(ISERROR(AA2/Z2),"",AA2/Z2)</f>
        <v>0.134057142857143</v>
      </c>
      <c r="AC2" s="41" t="s">
        <v>64</v>
      </c>
      <c r="AD2" s="42">
        <v>0.277</v>
      </c>
      <c r="AE2" s="40">
        <f t="shared" ref="AE2:AE17" si="3">IF(ISERROR(Q2*AD2),"",Q2*AD2)</f>
        <v>0.8033</v>
      </c>
      <c r="AF2" s="40">
        <f t="shared" ref="AF2:AF17" si="4">IF(ISERROR(Q2+AB2+AE2),"",Q2+AB2+AE2)</f>
        <v>3.83735714285714</v>
      </c>
      <c r="AG2" s="43">
        <v>0.05</v>
      </c>
      <c r="AH2" s="40" t="str">
        <f>IF(ISERROR(#REF!*AG2),"",#REF!*AG2)</f>
        <v/>
      </c>
      <c r="AI2" s="43">
        <v>0.1</v>
      </c>
      <c r="AJ2" s="40" t="str">
        <f>IF(ISERROR(#REF!*AI2),"",#REF!*AI2)</f>
        <v/>
      </c>
      <c r="AK2" s="44">
        <v>2.5</v>
      </c>
      <c r="AL2" s="45" t="e">
        <f>IF((AV2-#REF!)&lt;AK2,AK2-(AV2-#REF!),0)</f>
        <v>#REF!</v>
      </c>
      <c r="AM2" s="43">
        <v>0.1</v>
      </c>
      <c r="AN2" s="40" t="str">
        <f>IF(ISERROR(#REF!*AM2),"",#REF!*AM2)</f>
        <v/>
      </c>
      <c r="AO2" s="44" t="s">
        <v>65</v>
      </c>
      <c r="AP2" s="43">
        <v>0.1</v>
      </c>
      <c r="AQ2" s="40">
        <v>1.20345104333868</v>
      </c>
      <c r="AR2" s="40">
        <v>6.11035313001604</v>
      </c>
      <c r="AS2" s="40">
        <v>9.94771027287318</v>
      </c>
      <c r="AT2" s="46">
        <v>0.173401333777925</v>
      </c>
      <c r="AU2" s="47">
        <v>12.03</v>
      </c>
      <c r="AV2" s="48">
        <v>12.6362359550561</v>
      </c>
      <c r="AW2" s="49">
        <v>26.99</v>
      </c>
      <c r="AX2" s="46">
        <v>0.554128767611915</v>
      </c>
      <c r="AY2" s="46">
        <v>0.499063670411987</v>
      </c>
      <c r="AZ2" s="50"/>
      <c r="BA2" s="40">
        <v>0</v>
      </c>
      <c r="BB2" s="40">
        <v>0</v>
      </c>
      <c r="BC2" s="51"/>
    </row>
    <row r="3" s="2" customFormat="1" ht="30" customHeight="1" spans="1:55">
      <c r="A3" s="25">
        <v>2</v>
      </c>
      <c r="B3" s="26"/>
      <c r="C3" s="26"/>
      <c r="D3" s="26" t="s">
        <v>54</v>
      </c>
      <c r="E3" s="26"/>
      <c r="F3" s="26" t="s">
        <v>55</v>
      </c>
      <c r="G3" s="27" t="s">
        <v>56</v>
      </c>
      <c r="H3" s="27" t="s">
        <v>57</v>
      </c>
      <c r="I3" s="27" t="s">
        <v>57</v>
      </c>
      <c r="J3" s="28" t="s">
        <v>58</v>
      </c>
      <c r="K3" s="28" t="s">
        <v>59</v>
      </c>
      <c r="L3" s="29" t="s">
        <v>66</v>
      </c>
      <c r="M3" s="30" t="s">
        <v>61</v>
      </c>
      <c r="N3" s="31"/>
      <c r="O3" s="31"/>
      <c r="P3" s="26" t="s">
        <v>62</v>
      </c>
      <c r="Q3" s="32">
        <v>3.84</v>
      </c>
      <c r="R3" s="26" t="s">
        <v>63</v>
      </c>
      <c r="S3" s="52">
        <v>41</v>
      </c>
      <c r="T3" s="52">
        <v>25</v>
      </c>
      <c r="U3" s="52">
        <v>12</v>
      </c>
      <c r="V3" s="34"/>
      <c r="W3" s="35">
        <v>4</v>
      </c>
      <c r="X3" s="36">
        <f t="shared" si="0"/>
        <v>0.0123</v>
      </c>
      <c r="Y3" s="37">
        <v>56</v>
      </c>
      <c r="Z3" s="38">
        <f t="shared" si="1"/>
        <v>18211.3821138211</v>
      </c>
      <c r="AA3" s="39">
        <v>3200</v>
      </c>
      <c r="AB3" s="40">
        <f t="shared" si="2"/>
        <v>0.175714285714286</v>
      </c>
      <c r="AC3" s="41" t="s">
        <v>64</v>
      </c>
      <c r="AD3" s="42">
        <v>0.277</v>
      </c>
      <c r="AE3" s="40">
        <f t="shared" si="3"/>
        <v>1.06368</v>
      </c>
      <c r="AF3" s="40">
        <f t="shared" si="4"/>
        <v>5.07939428571428</v>
      </c>
      <c r="AG3" s="43">
        <v>0.05</v>
      </c>
      <c r="AH3" s="40" t="str">
        <f>IF(ISERROR(#REF!*AG3),"",#REF!*AG3)</f>
        <v/>
      </c>
      <c r="AI3" s="43">
        <v>0.1</v>
      </c>
      <c r="AJ3" s="40" t="str">
        <f>IF(ISERROR(#REF!*AI3),"",#REF!*AI3)</f>
        <v/>
      </c>
      <c r="AK3" s="44">
        <v>2.5</v>
      </c>
      <c r="AL3" s="45" t="e">
        <f>IF((AV3-#REF!)&lt;AK3,AK3-(AV3-#REF!),0)</f>
        <v>#REF!</v>
      </c>
      <c r="AM3" s="43">
        <v>0.1</v>
      </c>
      <c r="AN3" s="40" t="str">
        <f>IF(ISERROR(#REF!*AM3),"",#REF!*AM3)</f>
        <v/>
      </c>
      <c r="AO3" s="44" t="s">
        <v>65</v>
      </c>
      <c r="AP3" s="43">
        <v>0.1</v>
      </c>
      <c r="AQ3" s="40">
        <v>1.42634207240949</v>
      </c>
      <c r="AR3" s="40">
        <v>6.77902621722847</v>
      </c>
      <c r="AS3" s="40">
        <v>11.8584205029427</v>
      </c>
      <c r="AT3" s="46">
        <v>0.168613144607691</v>
      </c>
      <c r="AU3" s="47">
        <v>14.26</v>
      </c>
      <c r="AV3" s="48">
        <v>14.9765917602996</v>
      </c>
      <c r="AW3" s="49">
        <v>31.99</v>
      </c>
      <c r="AX3" s="46">
        <v>0.554128767611913</v>
      </c>
      <c r="AY3" s="46">
        <v>0.499063670411984</v>
      </c>
      <c r="AZ3" s="50"/>
      <c r="BA3" s="40">
        <v>0</v>
      </c>
      <c r="BB3" s="40">
        <v>0</v>
      </c>
      <c r="BC3" s="51"/>
    </row>
    <row r="4" s="2" customFormat="1" ht="30" customHeight="1" spans="1:55">
      <c r="A4" s="25">
        <v>3</v>
      </c>
      <c r="B4" s="26"/>
      <c r="C4" s="26"/>
      <c r="D4" s="26" t="s">
        <v>54</v>
      </c>
      <c r="E4" s="26"/>
      <c r="F4" s="26" t="s">
        <v>55</v>
      </c>
      <c r="G4" s="27" t="s">
        <v>56</v>
      </c>
      <c r="H4" s="27" t="s">
        <v>57</v>
      </c>
      <c r="I4" s="27" t="s">
        <v>57</v>
      </c>
      <c r="J4" s="28" t="s">
        <v>58</v>
      </c>
      <c r="K4" s="28" t="s">
        <v>59</v>
      </c>
      <c r="L4" s="29" t="s">
        <v>67</v>
      </c>
      <c r="M4" s="30" t="s">
        <v>61</v>
      </c>
      <c r="N4" s="31"/>
      <c r="O4" s="31"/>
      <c r="P4" s="26" t="s">
        <v>62</v>
      </c>
      <c r="Q4" s="32">
        <v>6.14</v>
      </c>
      <c r="R4" s="26" t="s">
        <v>63</v>
      </c>
      <c r="S4" s="33">
        <v>34.25</v>
      </c>
      <c r="T4" s="33">
        <v>34</v>
      </c>
      <c r="U4" s="33">
        <v>17.5</v>
      </c>
      <c r="V4" s="34"/>
      <c r="W4" s="35">
        <v>4</v>
      </c>
      <c r="X4" s="36">
        <f t="shared" si="0"/>
        <v>0.02037875</v>
      </c>
      <c r="Y4" s="37">
        <v>56</v>
      </c>
      <c r="Z4" s="38">
        <f t="shared" si="1"/>
        <v>10991.8419922714</v>
      </c>
      <c r="AA4" s="39">
        <v>3200</v>
      </c>
      <c r="AB4" s="40">
        <f t="shared" si="2"/>
        <v>0.291125</v>
      </c>
      <c r="AC4" s="41" t="s">
        <v>64</v>
      </c>
      <c r="AD4" s="42">
        <v>0.277</v>
      </c>
      <c r="AE4" s="40">
        <f t="shared" si="3"/>
        <v>1.70078</v>
      </c>
      <c r="AF4" s="40">
        <f t="shared" si="4"/>
        <v>8.131905</v>
      </c>
      <c r="AG4" s="43">
        <v>0.05</v>
      </c>
      <c r="AH4" s="40" t="str">
        <f>IF(ISERROR(#REF!*AG4),"",#REF!*AG4)</f>
        <v/>
      </c>
      <c r="AI4" s="43">
        <v>0.1</v>
      </c>
      <c r="AJ4" s="40" t="str">
        <f>IF(ISERROR(#REF!*AI4),"",#REF!*AI4)</f>
        <v/>
      </c>
      <c r="AK4" s="44">
        <v>2.5</v>
      </c>
      <c r="AL4" s="45" t="e">
        <f>IF((AV4-#REF!)&lt;AK4,AK4-(AV4-#REF!),0)</f>
        <v>#REF!</v>
      </c>
      <c r="AM4" s="43">
        <v>0.1</v>
      </c>
      <c r="AN4" s="40" t="str">
        <f>IF(ISERROR(#REF!*AM4),"",#REF!*AM4)</f>
        <v/>
      </c>
      <c r="AO4" s="44" t="s">
        <v>65</v>
      </c>
      <c r="AP4" s="43">
        <v>0.1</v>
      </c>
      <c r="AQ4" s="40">
        <v>2.00601926163724</v>
      </c>
      <c r="AR4" s="40">
        <v>8.51805778491172</v>
      </c>
      <c r="AS4" s="40">
        <v>16.6499627849117</v>
      </c>
      <c r="AT4" s="46">
        <v>0.169999854770955</v>
      </c>
      <c r="AU4" s="47">
        <v>20.06</v>
      </c>
      <c r="AV4" s="48">
        <v>21.063202247191</v>
      </c>
      <c r="AW4" s="49">
        <v>44.99</v>
      </c>
      <c r="AX4" s="46">
        <v>0.554128767611913</v>
      </c>
      <c r="AY4" s="46">
        <v>0.499063670411985</v>
      </c>
      <c r="AZ4" s="50"/>
      <c r="BA4" s="40">
        <v>0</v>
      </c>
      <c r="BB4" s="40">
        <v>0</v>
      </c>
      <c r="BC4" s="51"/>
    </row>
    <row r="5" s="2" customFormat="1" ht="30" customHeight="1" spans="1:55">
      <c r="A5" s="25">
        <v>4</v>
      </c>
      <c r="B5" s="26"/>
      <c r="C5" s="26"/>
      <c r="D5" s="26" t="s">
        <v>54</v>
      </c>
      <c r="E5" s="26"/>
      <c r="F5" s="26" t="s">
        <v>55</v>
      </c>
      <c r="G5" s="27" t="s">
        <v>56</v>
      </c>
      <c r="H5" s="27" t="s">
        <v>57</v>
      </c>
      <c r="I5" s="27" t="s">
        <v>57</v>
      </c>
      <c r="J5" s="28" t="s">
        <v>58</v>
      </c>
      <c r="K5" s="28" t="s">
        <v>59</v>
      </c>
      <c r="L5" s="29" t="s">
        <v>68</v>
      </c>
      <c r="M5" s="30" t="s">
        <v>61</v>
      </c>
      <c r="N5" s="31"/>
      <c r="O5" s="31"/>
      <c r="P5" s="26" t="s">
        <v>62</v>
      </c>
      <c r="Q5" s="32">
        <v>8.19</v>
      </c>
      <c r="R5" s="26" t="s">
        <v>63</v>
      </c>
      <c r="S5" s="33">
        <v>34.3</v>
      </c>
      <c r="T5" s="33">
        <v>33</v>
      </c>
      <c r="U5" s="33">
        <v>22.5</v>
      </c>
      <c r="V5" s="34"/>
      <c r="W5" s="35">
        <v>4</v>
      </c>
      <c r="X5" s="36">
        <f t="shared" si="0"/>
        <v>0.02546775</v>
      </c>
      <c r="Y5" s="37">
        <v>56</v>
      </c>
      <c r="Z5" s="38">
        <f t="shared" si="1"/>
        <v>8795.43736686594</v>
      </c>
      <c r="AA5" s="39">
        <v>3200</v>
      </c>
      <c r="AB5" s="40">
        <f t="shared" si="2"/>
        <v>0.363825</v>
      </c>
      <c r="AC5" s="41" t="s">
        <v>64</v>
      </c>
      <c r="AD5" s="42">
        <v>0.277</v>
      </c>
      <c r="AE5" s="40">
        <f t="shared" si="3"/>
        <v>2.26863</v>
      </c>
      <c r="AF5" s="40">
        <f t="shared" si="4"/>
        <v>10.822455</v>
      </c>
      <c r="AG5" s="43">
        <v>0.05</v>
      </c>
      <c r="AH5" s="40" t="str">
        <f>IF(ISERROR(#REF!*AG5),"",#REF!*AG5)</f>
        <v/>
      </c>
      <c r="AI5" s="43">
        <v>0.1</v>
      </c>
      <c r="AJ5" s="40" t="str">
        <f>IF(ISERROR(#REF!*AI5),"",#REF!*AI5)</f>
        <v/>
      </c>
      <c r="AK5" s="44">
        <v>2.5</v>
      </c>
      <c r="AL5" s="45" t="e">
        <f>IF((AV5-#REF!)&lt;AK5,AK5-(AV5-#REF!),0)</f>
        <v>#REF!</v>
      </c>
      <c r="AM5" s="43">
        <v>0.1</v>
      </c>
      <c r="AN5" s="40" t="str">
        <f>IF(ISERROR(#REF!*AM5),"",#REF!*AM5)</f>
        <v/>
      </c>
      <c r="AO5" s="44" t="s">
        <v>65</v>
      </c>
      <c r="AP5" s="43">
        <v>0.1</v>
      </c>
      <c r="AQ5" s="40">
        <v>2.5410201533797</v>
      </c>
      <c r="AR5" s="40">
        <v>10.1230604601391</v>
      </c>
      <c r="AS5" s="40">
        <v>20.9449851029962</v>
      </c>
      <c r="AT5" s="46">
        <v>0.17572534499035</v>
      </c>
      <c r="AU5" s="47">
        <v>25.41</v>
      </c>
      <c r="AV5" s="48">
        <v>26.6807116104869</v>
      </c>
      <c r="AW5" s="49">
        <v>56.99</v>
      </c>
      <c r="AX5" s="46">
        <v>0.554128767611914</v>
      </c>
      <c r="AY5" s="46">
        <v>0.499063670411986</v>
      </c>
      <c r="AZ5" s="50"/>
      <c r="BA5" s="40">
        <v>0</v>
      </c>
      <c r="BB5" s="40">
        <v>0</v>
      </c>
      <c r="BC5" s="51"/>
    </row>
    <row r="6" s="1" customFormat="1" ht="30" customHeight="1" spans="1:55">
      <c r="A6" s="25">
        <v>5</v>
      </c>
      <c r="B6" s="53"/>
      <c r="C6" s="53"/>
      <c r="D6" s="26" t="s">
        <v>54</v>
      </c>
      <c r="E6" s="26"/>
      <c r="F6" s="26" t="s">
        <v>55</v>
      </c>
      <c r="G6" s="27" t="s">
        <v>56</v>
      </c>
      <c r="H6" s="27" t="s">
        <v>57</v>
      </c>
      <c r="I6" s="27" t="s">
        <v>57</v>
      </c>
      <c r="J6" s="28" t="s">
        <v>58</v>
      </c>
      <c r="K6" s="28" t="s">
        <v>59</v>
      </c>
      <c r="L6" s="29" t="s">
        <v>60</v>
      </c>
      <c r="M6" s="30" t="s">
        <v>69</v>
      </c>
      <c r="N6" s="31"/>
      <c r="O6" s="31"/>
      <c r="P6" s="26" t="s">
        <v>62</v>
      </c>
      <c r="Q6" s="32">
        <v>2.9</v>
      </c>
      <c r="R6" s="26" t="s">
        <v>63</v>
      </c>
      <c r="S6" s="33">
        <v>34</v>
      </c>
      <c r="T6" s="33">
        <v>23</v>
      </c>
      <c r="U6" s="33">
        <v>12</v>
      </c>
      <c r="V6" s="34"/>
      <c r="W6" s="35">
        <v>4</v>
      </c>
      <c r="X6" s="36">
        <f t="shared" si="0"/>
        <v>0.009384</v>
      </c>
      <c r="Y6" s="37">
        <v>56</v>
      </c>
      <c r="Z6" s="38">
        <f t="shared" si="1"/>
        <v>23870.4177323103</v>
      </c>
      <c r="AA6" s="39">
        <v>3200</v>
      </c>
      <c r="AB6" s="40">
        <f t="shared" si="2"/>
        <v>0.134057142857143</v>
      </c>
      <c r="AC6" s="41" t="s">
        <v>64</v>
      </c>
      <c r="AD6" s="42">
        <v>0.277</v>
      </c>
      <c r="AE6" s="40">
        <f t="shared" si="3"/>
        <v>0.8033</v>
      </c>
      <c r="AF6" s="40">
        <f t="shared" si="4"/>
        <v>3.83735714285714</v>
      </c>
      <c r="AG6" s="43">
        <v>0.05</v>
      </c>
      <c r="AH6" s="40" t="str">
        <f>IF(ISERROR(#REF!*AG6),"",#REF!*AG6)</f>
        <v/>
      </c>
      <c r="AI6" s="43">
        <v>0.1</v>
      </c>
      <c r="AJ6" s="40" t="str">
        <f>IF(ISERROR(#REF!*AI6),"",#REF!*AI6)</f>
        <v/>
      </c>
      <c r="AK6" s="44">
        <v>2.5</v>
      </c>
      <c r="AL6" s="45" t="e">
        <f>IF((AV6-#REF!)&lt;AK6,AK6-(AV6-#REF!),0)</f>
        <v>#REF!</v>
      </c>
      <c r="AM6" s="43">
        <v>0.1</v>
      </c>
      <c r="AN6" s="40" t="str">
        <f>IF(ISERROR(#REF!*AM6),"",#REF!*AM6)</f>
        <v/>
      </c>
      <c r="AO6" s="44" t="s">
        <v>65</v>
      </c>
      <c r="AP6" s="43">
        <v>0.1</v>
      </c>
      <c r="AQ6" s="40">
        <v>1.20345104333868</v>
      </c>
      <c r="AR6" s="40">
        <v>6.11035313001604</v>
      </c>
      <c r="AS6" s="40">
        <v>9.94771027287318</v>
      </c>
      <c r="AT6" s="46">
        <v>0.173401333777925</v>
      </c>
      <c r="AU6" s="47">
        <v>12.03</v>
      </c>
      <c r="AV6" s="48">
        <v>12.6362359550561</v>
      </c>
      <c r="AW6" s="49">
        <v>26.99</v>
      </c>
      <c r="AX6" s="46">
        <v>0.554128767611915</v>
      </c>
      <c r="AY6" s="46">
        <v>0.499063670411987</v>
      </c>
      <c r="AZ6" s="50"/>
      <c r="BA6" s="40">
        <v>0</v>
      </c>
      <c r="BB6" s="40">
        <v>0</v>
      </c>
      <c r="BC6" s="51"/>
    </row>
    <row r="7" s="1" customFormat="1" ht="30" customHeight="1" spans="1:55">
      <c r="A7" s="25">
        <v>6</v>
      </c>
      <c r="B7" s="53"/>
      <c r="C7" s="53"/>
      <c r="D7" s="26" t="s">
        <v>54</v>
      </c>
      <c r="E7" s="26"/>
      <c r="F7" s="26" t="s">
        <v>55</v>
      </c>
      <c r="G7" s="27" t="s">
        <v>56</v>
      </c>
      <c r="H7" s="27" t="s">
        <v>57</v>
      </c>
      <c r="I7" s="27" t="s">
        <v>57</v>
      </c>
      <c r="J7" s="28" t="s">
        <v>58</v>
      </c>
      <c r="K7" s="28" t="s">
        <v>59</v>
      </c>
      <c r="L7" s="29" t="s">
        <v>66</v>
      </c>
      <c r="M7" s="30" t="s">
        <v>69</v>
      </c>
      <c r="N7" s="31"/>
      <c r="O7" s="31"/>
      <c r="P7" s="26" t="s">
        <v>62</v>
      </c>
      <c r="Q7" s="32">
        <v>3.84</v>
      </c>
      <c r="R7" s="26" t="s">
        <v>63</v>
      </c>
      <c r="S7" s="52">
        <v>41</v>
      </c>
      <c r="T7" s="52">
        <v>25</v>
      </c>
      <c r="U7" s="52">
        <v>12</v>
      </c>
      <c r="V7" s="34"/>
      <c r="W7" s="35">
        <v>4</v>
      </c>
      <c r="X7" s="36">
        <f t="shared" si="0"/>
        <v>0.0123</v>
      </c>
      <c r="Y7" s="37">
        <v>56</v>
      </c>
      <c r="Z7" s="38">
        <f t="shared" si="1"/>
        <v>18211.3821138211</v>
      </c>
      <c r="AA7" s="39">
        <v>3200</v>
      </c>
      <c r="AB7" s="40">
        <f t="shared" si="2"/>
        <v>0.175714285714286</v>
      </c>
      <c r="AC7" s="41" t="s">
        <v>64</v>
      </c>
      <c r="AD7" s="42">
        <v>0.277</v>
      </c>
      <c r="AE7" s="40">
        <f t="shared" si="3"/>
        <v>1.06368</v>
      </c>
      <c r="AF7" s="40">
        <f t="shared" si="4"/>
        <v>5.07939428571428</v>
      </c>
      <c r="AG7" s="43">
        <v>0.05</v>
      </c>
      <c r="AH7" s="40" t="str">
        <f>IF(ISERROR(#REF!*AG7),"",#REF!*AG7)</f>
        <v/>
      </c>
      <c r="AI7" s="43">
        <v>0.1</v>
      </c>
      <c r="AJ7" s="40" t="str">
        <f>IF(ISERROR(#REF!*AI7),"",#REF!*AI7)</f>
        <v/>
      </c>
      <c r="AK7" s="44">
        <v>2.5</v>
      </c>
      <c r="AL7" s="45" t="e">
        <f>IF((AV7-#REF!)&lt;AK7,AK7-(AV7-#REF!),0)</f>
        <v>#REF!</v>
      </c>
      <c r="AM7" s="43">
        <v>0.1</v>
      </c>
      <c r="AN7" s="40" t="str">
        <f>IF(ISERROR(#REF!*AM7),"",#REF!*AM7)</f>
        <v/>
      </c>
      <c r="AO7" s="44" t="s">
        <v>65</v>
      </c>
      <c r="AP7" s="43">
        <v>0.1</v>
      </c>
      <c r="AQ7" s="40">
        <v>1.42634207240949</v>
      </c>
      <c r="AR7" s="40">
        <v>6.77902621722847</v>
      </c>
      <c r="AS7" s="40">
        <v>11.8584205029427</v>
      </c>
      <c r="AT7" s="46">
        <v>0.168613144607691</v>
      </c>
      <c r="AU7" s="47">
        <v>14.26</v>
      </c>
      <c r="AV7" s="48">
        <v>14.9765917602996</v>
      </c>
      <c r="AW7" s="49">
        <v>31.99</v>
      </c>
      <c r="AX7" s="46">
        <v>0.554128767611913</v>
      </c>
      <c r="AY7" s="46">
        <v>0.499063670411984</v>
      </c>
      <c r="AZ7" s="50"/>
      <c r="BA7" s="40">
        <v>0</v>
      </c>
      <c r="BB7" s="40">
        <v>0</v>
      </c>
      <c r="BC7" s="51"/>
    </row>
    <row r="8" s="1" customFormat="1" ht="30" customHeight="1" spans="1:55">
      <c r="A8" s="25">
        <v>7</v>
      </c>
      <c r="B8" s="53"/>
      <c r="C8" s="53"/>
      <c r="D8" s="26" t="s">
        <v>54</v>
      </c>
      <c r="E8" s="26"/>
      <c r="F8" s="26" t="s">
        <v>55</v>
      </c>
      <c r="G8" s="27" t="s">
        <v>56</v>
      </c>
      <c r="H8" s="27" t="s">
        <v>57</v>
      </c>
      <c r="I8" s="27" t="s">
        <v>57</v>
      </c>
      <c r="J8" s="28" t="s">
        <v>58</v>
      </c>
      <c r="K8" s="28" t="s">
        <v>59</v>
      </c>
      <c r="L8" s="29" t="s">
        <v>67</v>
      </c>
      <c r="M8" s="30" t="s">
        <v>69</v>
      </c>
      <c r="N8" s="31"/>
      <c r="O8" s="31"/>
      <c r="P8" s="26" t="s">
        <v>62</v>
      </c>
      <c r="Q8" s="32">
        <v>6.14</v>
      </c>
      <c r="R8" s="26" t="s">
        <v>63</v>
      </c>
      <c r="S8" s="33">
        <v>34.3</v>
      </c>
      <c r="T8" s="33">
        <v>34</v>
      </c>
      <c r="U8" s="33">
        <v>17.5</v>
      </c>
      <c r="V8" s="34"/>
      <c r="W8" s="35">
        <v>4</v>
      </c>
      <c r="X8" s="36">
        <f t="shared" si="0"/>
        <v>0.0204085</v>
      </c>
      <c r="Y8" s="37">
        <v>56</v>
      </c>
      <c r="Z8" s="38">
        <f t="shared" si="1"/>
        <v>10975.8188989882</v>
      </c>
      <c r="AA8" s="39">
        <v>3200</v>
      </c>
      <c r="AB8" s="40">
        <f t="shared" si="2"/>
        <v>0.29155</v>
      </c>
      <c r="AC8" s="41" t="s">
        <v>64</v>
      </c>
      <c r="AD8" s="42">
        <v>0.277</v>
      </c>
      <c r="AE8" s="40">
        <f t="shared" si="3"/>
        <v>1.70078</v>
      </c>
      <c r="AF8" s="40">
        <f t="shared" si="4"/>
        <v>8.13233</v>
      </c>
      <c r="AG8" s="43">
        <v>0.05</v>
      </c>
      <c r="AH8" s="40" t="str">
        <f>IF(ISERROR(#REF!*AG8),"",#REF!*AG8)</f>
        <v/>
      </c>
      <c r="AI8" s="43">
        <v>0.1</v>
      </c>
      <c r="AJ8" s="40" t="str">
        <f>IF(ISERROR(#REF!*AI8),"",#REF!*AI8)</f>
        <v/>
      </c>
      <c r="AK8" s="44">
        <v>2.5</v>
      </c>
      <c r="AL8" s="45" t="e">
        <f>IF((AV8-#REF!)&lt;AK8,AK8-(AV8-#REF!),0)</f>
        <v>#REF!</v>
      </c>
      <c r="AM8" s="43">
        <v>0.1</v>
      </c>
      <c r="AN8" s="40" t="str">
        <f>IF(ISERROR(#REF!*AM8),"",#REF!*AM8)</f>
        <v/>
      </c>
      <c r="AO8" s="44" t="s">
        <v>65</v>
      </c>
      <c r="AP8" s="43">
        <v>0.1</v>
      </c>
      <c r="AQ8" s="40">
        <v>2.00601926163724</v>
      </c>
      <c r="AR8" s="40">
        <v>8.51805778491172</v>
      </c>
      <c r="AS8" s="40">
        <v>16.6499627849117</v>
      </c>
      <c r="AT8" s="46">
        <v>0.169999854770955</v>
      </c>
      <c r="AU8" s="47">
        <v>20.06</v>
      </c>
      <c r="AV8" s="48">
        <v>21.063202247191</v>
      </c>
      <c r="AW8" s="49">
        <v>44.99</v>
      </c>
      <c r="AX8" s="46">
        <v>0.554128767611913</v>
      </c>
      <c r="AY8" s="46">
        <v>0.499063670411985</v>
      </c>
      <c r="AZ8" s="50"/>
      <c r="BA8" s="40">
        <v>0</v>
      </c>
      <c r="BB8" s="40">
        <v>0</v>
      </c>
      <c r="BC8" s="51"/>
    </row>
    <row r="9" s="1" customFormat="1" ht="30" customHeight="1" spans="1:55">
      <c r="A9" s="25">
        <v>8</v>
      </c>
      <c r="B9" s="53"/>
      <c r="C9" s="53"/>
      <c r="D9" s="26" t="s">
        <v>54</v>
      </c>
      <c r="E9" s="26"/>
      <c r="F9" s="26" t="s">
        <v>55</v>
      </c>
      <c r="G9" s="27" t="s">
        <v>56</v>
      </c>
      <c r="H9" s="27" t="s">
        <v>57</v>
      </c>
      <c r="I9" s="27" t="s">
        <v>57</v>
      </c>
      <c r="J9" s="28" t="s">
        <v>58</v>
      </c>
      <c r="K9" s="28" t="s">
        <v>59</v>
      </c>
      <c r="L9" s="29" t="s">
        <v>68</v>
      </c>
      <c r="M9" s="30" t="s">
        <v>69</v>
      </c>
      <c r="N9" s="31"/>
      <c r="O9" s="31"/>
      <c r="P9" s="26" t="s">
        <v>62</v>
      </c>
      <c r="Q9" s="32">
        <v>8.19</v>
      </c>
      <c r="R9" s="26" t="s">
        <v>63</v>
      </c>
      <c r="S9" s="33">
        <v>34.3</v>
      </c>
      <c r="T9" s="33">
        <v>33</v>
      </c>
      <c r="U9" s="33">
        <v>22.5</v>
      </c>
      <c r="V9" s="34"/>
      <c r="W9" s="35">
        <v>4</v>
      </c>
      <c r="X9" s="36">
        <f t="shared" si="0"/>
        <v>0.02546775</v>
      </c>
      <c r="Y9" s="37">
        <v>56</v>
      </c>
      <c r="Z9" s="38">
        <f t="shared" si="1"/>
        <v>8795.43736686594</v>
      </c>
      <c r="AA9" s="39">
        <v>3200</v>
      </c>
      <c r="AB9" s="40">
        <f t="shared" si="2"/>
        <v>0.363825</v>
      </c>
      <c r="AC9" s="41" t="s">
        <v>64</v>
      </c>
      <c r="AD9" s="42">
        <v>0.277</v>
      </c>
      <c r="AE9" s="40">
        <f t="shared" si="3"/>
        <v>2.26863</v>
      </c>
      <c r="AF9" s="40">
        <f t="shared" si="4"/>
        <v>10.822455</v>
      </c>
      <c r="AG9" s="43">
        <v>0.05</v>
      </c>
      <c r="AH9" s="40" t="str">
        <f>IF(ISERROR(#REF!*AG9),"",#REF!*AG9)</f>
        <v/>
      </c>
      <c r="AI9" s="43">
        <v>0.1</v>
      </c>
      <c r="AJ9" s="40" t="str">
        <f>IF(ISERROR(#REF!*AI9),"",#REF!*AI9)</f>
        <v/>
      </c>
      <c r="AK9" s="44">
        <v>2.5</v>
      </c>
      <c r="AL9" s="45" t="e">
        <f>IF((AV9-#REF!)&lt;AK9,AK9-(AV9-#REF!),0)</f>
        <v>#REF!</v>
      </c>
      <c r="AM9" s="43">
        <v>0.1</v>
      </c>
      <c r="AN9" s="40" t="str">
        <f>IF(ISERROR(#REF!*AM9),"",#REF!*AM9)</f>
        <v/>
      </c>
      <c r="AO9" s="44" t="s">
        <v>65</v>
      </c>
      <c r="AP9" s="43">
        <v>0.1</v>
      </c>
      <c r="AQ9" s="40">
        <v>2.5410201533797</v>
      </c>
      <c r="AR9" s="40">
        <v>10.1230604601391</v>
      </c>
      <c r="AS9" s="40">
        <v>20.9449851029962</v>
      </c>
      <c r="AT9" s="46">
        <v>0.17572534499035</v>
      </c>
      <c r="AU9" s="47">
        <v>25.41</v>
      </c>
      <c r="AV9" s="48">
        <v>26.6807116104869</v>
      </c>
      <c r="AW9" s="49">
        <v>56.99</v>
      </c>
      <c r="AX9" s="46">
        <v>0.554128767611914</v>
      </c>
      <c r="AY9" s="46">
        <v>0.499063670411986</v>
      </c>
      <c r="AZ9" s="50"/>
      <c r="BA9" s="40">
        <v>0</v>
      </c>
      <c r="BB9" s="40">
        <v>0</v>
      </c>
      <c r="BC9" s="51"/>
    </row>
    <row r="10" s="1" customFormat="1" ht="30" customHeight="1" spans="1:55">
      <c r="A10" s="25">
        <v>9</v>
      </c>
      <c r="B10" s="53"/>
      <c r="C10" s="53"/>
      <c r="D10" s="26" t="s">
        <v>54</v>
      </c>
      <c r="E10" s="26"/>
      <c r="F10" s="26" t="s">
        <v>55</v>
      </c>
      <c r="G10" s="27" t="s">
        <v>56</v>
      </c>
      <c r="H10" s="27" t="s">
        <v>57</v>
      </c>
      <c r="I10" s="27" t="s">
        <v>57</v>
      </c>
      <c r="J10" s="28" t="s">
        <v>58</v>
      </c>
      <c r="K10" s="28" t="s">
        <v>59</v>
      </c>
      <c r="L10" s="29" t="s">
        <v>60</v>
      </c>
      <c r="M10" s="30" t="s">
        <v>70</v>
      </c>
      <c r="N10" s="31"/>
      <c r="O10" s="31"/>
      <c r="P10" s="26" t="s">
        <v>62</v>
      </c>
      <c r="Q10" s="32">
        <v>2.9</v>
      </c>
      <c r="R10" s="26" t="s">
        <v>63</v>
      </c>
      <c r="S10" s="33">
        <v>34</v>
      </c>
      <c r="T10" s="33">
        <v>23</v>
      </c>
      <c r="U10" s="33">
        <v>12</v>
      </c>
      <c r="V10" s="34"/>
      <c r="W10" s="35">
        <v>4</v>
      </c>
      <c r="X10" s="36">
        <f t="shared" si="0"/>
        <v>0.009384</v>
      </c>
      <c r="Y10" s="37">
        <v>56</v>
      </c>
      <c r="Z10" s="38">
        <f t="shared" si="1"/>
        <v>23870.4177323103</v>
      </c>
      <c r="AA10" s="39">
        <v>3200</v>
      </c>
      <c r="AB10" s="40">
        <f t="shared" si="2"/>
        <v>0.134057142857143</v>
      </c>
      <c r="AC10" s="41" t="s">
        <v>64</v>
      </c>
      <c r="AD10" s="42">
        <v>0.277</v>
      </c>
      <c r="AE10" s="40">
        <f t="shared" si="3"/>
        <v>0.8033</v>
      </c>
      <c r="AF10" s="40">
        <f t="shared" si="4"/>
        <v>3.83735714285714</v>
      </c>
      <c r="AG10" s="43">
        <v>0.05</v>
      </c>
      <c r="AH10" s="40" t="str">
        <f>IF(ISERROR(#REF!*AG10),"",#REF!*AG10)</f>
        <v/>
      </c>
      <c r="AI10" s="43">
        <v>0.1</v>
      </c>
      <c r="AJ10" s="40" t="str">
        <f>IF(ISERROR(#REF!*AI10),"",#REF!*AI10)</f>
        <v/>
      </c>
      <c r="AK10" s="44">
        <v>2.5</v>
      </c>
      <c r="AL10" s="45" t="e">
        <f>IF((AV10-#REF!)&lt;AK10,AK10-(AV10-#REF!),0)</f>
        <v>#REF!</v>
      </c>
      <c r="AM10" s="43">
        <v>0.1</v>
      </c>
      <c r="AN10" s="40" t="str">
        <f>IF(ISERROR(#REF!*AM10),"",#REF!*AM10)</f>
        <v/>
      </c>
      <c r="AO10" s="44" t="s">
        <v>65</v>
      </c>
      <c r="AP10" s="43">
        <v>0.1</v>
      </c>
      <c r="AQ10" s="40">
        <v>1.33716782593187</v>
      </c>
      <c r="AR10" s="40">
        <v>6.51150347779561</v>
      </c>
      <c r="AS10" s="40">
        <v>10.3488606206527</v>
      </c>
      <c r="AT10" s="46">
        <v>0.226061200400133</v>
      </c>
      <c r="AU10" s="47">
        <v>13.37</v>
      </c>
      <c r="AV10" s="48">
        <v>14.0402621722846</v>
      </c>
      <c r="AW10" s="49">
        <v>26.99</v>
      </c>
      <c r="AX10" s="46">
        <v>0.504587519568793</v>
      </c>
      <c r="AY10" s="46">
        <v>0.443404078235539</v>
      </c>
      <c r="AZ10" s="50"/>
      <c r="BA10" s="40">
        <v>0</v>
      </c>
      <c r="BB10" s="40">
        <v>0</v>
      </c>
      <c r="BC10" s="51"/>
    </row>
    <row r="11" s="1" customFormat="1" ht="30" customHeight="1" spans="1:55">
      <c r="A11" s="25">
        <v>10</v>
      </c>
      <c r="B11" s="53"/>
      <c r="C11" s="53"/>
      <c r="D11" s="26" t="s">
        <v>54</v>
      </c>
      <c r="E11" s="26"/>
      <c r="F11" s="26" t="s">
        <v>55</v>
      </c>
      <c r="G11" s="27" t="s">
        <v>56</v>
      </c>
      <c r="H11" s="27" t="s">
        <v>57</v>
      </c>
      <c r="I11" s="27" t="s">
        <v>57</v>
      </c>
      <c r="J11" s="28" t="s">
        <v>58</v>
      </c>
      <c r="K11" s="28" t="s">
        <v>59</v>
      </c>
      <c r="L11" s="29" t="s">
        <v>66</v>
      </c>
      <c r="M11" s="30" t="s">
        <v>70</v>
      </c>
      <c r="N11" s="31"/>
      <c r="O11" s="31"/>
      <c r="P11" s="26" t="s">
        <v>62</v>
      </c>
      <c r="Q11" s="32">
        <v>3.84</v>
      </c>
      <c r="R11" s="26" t="s">
        <v>63</v>
      </c>
      <c r="S11" s="52">
        <v>41</v>
      </c>
      <c r="T11" s="52">
        <v>25</v>
      </c>
      <c r="U11" s="52">
        <v>12</v>
      </c>
      <c r="V11" s="34"/>
      <c r="W11" s="35">
        <v>4</v>
      </c>
      <c r="X11" s="36">
        <f t="shared" si="0"/>
        <v>0.0123</v>
      </c>
      <c r="Y11" s="37">
        <v>56</v>
      </c>
      <c r="Z11" s="38">
        <f t="shared" si="1"/>
        <v>18211.3821138211</v>
      </c>
      <c r="AA11" s="39">
        <v>3200</v>
      </c>
      <c r="AB11" s="40">
        <f t="shared" si="2"/>
        <v>0.175714285714286</v>
      </c>
      <c r="AC11" s="41" t="s">
        <v>64</v>
      </c>
      <c r="AD11" s="42">
        <v>0.277</v>
      </c>
      <c r="AE11" s="40">
        <f t="shared" si="3"/>
        <v>1.06368</v>
      </c>
      <c r="AF11" s="40">
        <f t="shared" si="4"/>
        <v>5.07939428571428</v>
      </c>
      <c r="AG11" s="43">
        <v>0.05</v>
      </c>
      <c r="AH11" s="40" t="str">
        <f>IF(ISERROR(#REF!*AG11),"",#REF!*AG11)</f>
        <v/>
      </c>
      <c r="AI11" s="43">
        <v>0.1</v>
      </c>
      <c r="AJ11" s="40" t="str">
        <f>IF(ISERROR(#REF!*AI11),"",#REF!*AI11)</f>
        <v/>
      </c>
      <c r="AK11" s="44">
        <v>2.5</v>
      </c>
      <c r="AL11" s="45" t="e">
        <f>IF((AV11-#REF!)&lt;AK11,AK11-(AV11-#REF!),0)</f>
        <v>#REF!</v>
      </c>
      <c r="AM11" s="43">
        <v>0.1</v>
      </c>
      <c r="AN11" s="40" t="str">
        <f>IF(ISERROR(#REF!*AM11),"",#REF!*AM11)</f>
        <v/>
      </c>
      <c r="AO11" s="44" t="s">
        <v>65</v>
      </c>
      <c r="AP11" s="43">
        <v>0.1</v>
      </c>
      <c r="AQ11" s="40">
        <v>1.56010344212591</v>
      </c>
      <c r="AR11" s="40">
        <v>7.18031032637773</v>
      </c>
      <c r="AS11" s="40">
        <v>12.259704612092</v>
      </c>
      <c r="AT11" s="46">
        <v>0.214173606630465</v>
      </c>
      <c r="AU11" s="47">
        <v>15.6</v>
      </c>
      <c r="AV11" s="48">
        <v>16.3810861423221</v>
      </c>
      <c r="AW11" s="49">
        <v>31.99</v>
      </c>
      <c r="AX11" s="46">
        <v>0.512315272858421</v>
      </c>
      <c r="AY11" s="46">
        <v>0.452086209056436</v>
      </c>
      <c r="AZ11" s="50"/>
      <c r="BA11" s="40">
        <v>0</v>
      </c>
      <c r="BB11" s="40">
        <v>0</v>
      </c>
      <c r="BC11" s="51"/>
    </row>
    <row r="12" s="1" customFormat="1" ht="30" customHeight="1" spans="1:55">
      <c r="A12" s="25">
        <v>11</v>
      </c>
      <c r="B12" s="53"/>
      <c r="C12" s="53"/>
      <c r="D12" s="26" t="s">
        <v>54</v>
      </c>
      <c r="E12" s="26"/>
      <c r="F12" s="26" t="s">
        <v>55</v>
      </c>
      <c r="G12" s="27" t="s">
        <v>56</v>
      </c>
      <c r="H12" s="27" t="s">
        <v>57</v>
      </c>
      <c r="I12" s="27" t="s">
        <v>57</v>
      </c>
      <c r="J12" s="28" t="s">
        <v>58</v>
      </c>
      <c r="K12" s="28" t="s">
        <v>59</v>
      </c>
      <c r="L12" s="29" t="s">
        <v>67</v>
      </c>
      <c r="M12" s="30" t="s">
        <v>70</v>
      </c>
      <c r="N12" s="31"/>
      <c r="O12" s="31"/>
      <c r="P12" s="26" t="s">
        <v>62</v>
      </c>
      <c r="Q12" s="32">
        <v>6.14</v>
      </c>
      <c r="R12" s="26" t="s">
        <v>63</v>
      </c>
      <c r="S12" s="33">
        <v>34.3</v>
      </c>
      <c r="T12" s="33">
        <v>34</v>
      </c>
      <c r="U12" s="33">
        <v>17.5</v>
      </c>
      <c r="V12" s="34"/>
      <c r="W12" s="35">
        <v>4</v>
      </c>
      <c r="X12" s="36">
        <f t="shared" si="0"/>
        <v>0.0204085</v>
      </c>
      <c r="Y12" s="37">
        <v>56</v>
      </c>
      <c r="Z12" s="38">
        <f t="shared" si="1"/>
        <v>10975.8188989882</v>
      </c>
      <c r="AA12" s="39">
        <v>3200</v>
      </c>
      <c r="AB12" s="40">
        <f t="shared" si="2"/>
        <v>0.29155</v>
      </c>
      <c r="AC12" s="41" t="s">
        <v>64</v>
      </c>
      <c r="AD12" s="42">
        <v>0.277</v>
      </c>
      <c r="AE12" s="40">
        <f t="shared" si="3"/>
        <v>1.70078</v>
      </c>
      <c r="AF12" s="40">
        <f t="shared" si="4"/>
        <v>8.13233</v>
      </c>
      <c r="AG12" s="43">
        <v>0.05</v>
      </c>
      <c r="AH12" s="40" t="str">
        <f>IF(ISERROR(#REF!*AG12),"",#REF!*AG12)</f>
        <v/>
      </c>
      <c r="AI12" s="43">
        <v>0.1</v>
      </c>
      <c r="AJ12" s="40" t="str">
        <f>IF(ISERROR(#REF!*AI12),"",#REF!*AI12)</f>
        <v/>
      </c>
      <c r="AK12" s="44">
        <v>2.5</v>
      </c>
      <c r="AL12" s="45" t="e">
        <f>IF((AV12-#REF!)&lt;AK12,AK12-(AV12-#REF!),0)</f>
        <v>#REF!</v>
      </c>
      <c r="AM12" s="43">
        <v>0.1</v>
      </c>
      <c r="AN12" s="40" t="str">
        <f>IF(ISERROR(#REF!*AM12),"",#REF!*AM12)</f>
        <v/>
      </c>
      <c r="AO12" s="44" t="s">
        <v>65</v>
      </c>
      <c r="AP12" s="43">
        <v>0.1</v>
      </c>
      <c r="AQ12" s="40">
        <v>2.22891029070804</v>
      </c>
      <c r="AR12" s="40">
        <v>9.18673087212412</v>
      </c>
      <c r="AS12" s="40">
        <v>17.3186358721241</v>
      </c>
      <c r="AT12" s="46">
        <v>0.222999869293858</v>
      </c>
      <c r="AU12" s="47">
        <v>22.29</v>
      </c>
      <c r="AV12" s="48">
        <v>23.4035580524344</v>
      </c>
      <c r="AW12" s="49">
        <v>44.99</v>
      </c>
      <c r="AX12" s="46">
        <v>0.504587519568794</v>
      </c>
      <c r="AY12" s="46">
        <v>0.44340407823554</v>
      </c>
      <c r="AZ12" s="50"/>
      <c r="BA12" s="40">
        <v>0</v>
      </c>
      <c r="BB12" s="40">
        <v>0</v>
      </c>
      <c r="BC12" s="51"/>
    </row>
    <row r="13" s="1" customFormat="1" ht="30" customHeight="1" spans="1:55">
      <c r="A13" s="25">
        <v>12</v>
      </c>
      <c r="B13" s="53"/>
      <c r="C13" s="53"/>
      <c r="D13" s="26" t="s">
        <v>54</v>
      </c>
      <c r="E13" s="26"/>
      <c r="F13" s="26" t="s">
        <v>55</v>
      </c>
      <c r="G13" s="27" t="s">
        <v>56</v>
      </c>
      <c r="H13" s="27" t="s">
        <v>57</v>
      </c>
      <c r="I13" s="27" t="s">
        <v>57</v>
      </c>
      <c r="J13" s="28" t="s">
        <v>58</v>
      </c>
      <c r="K13" s="28" t="s">
        <v>59</v>
      </c>
      <c r="L13" s="29" t="s">
        <v>68</v>
      </c>
      <c r="M13" s="30" t="s">
        <v>70</v>
      </c>
      <c r="N13" s="31"/>
      <c r="O13" s="31"/>
      <c r="P13" s="26" t="s">
        <v>62</v>
      </c>
      <c r="Q13" s="32">
        <v>8.19</v>
      </c>
      <c r="R13" s="26" t="s">
        <v>63</v>
      </c>
      <c r="S13" s="33">
        <v>34.3</v>
      </c>
      <c r="T13" s="33">
        <v>33</v>
      </c>
      <c r="U13" s="33">
        <v>22.5</v>
      </c>
      <c r="V13" s="34"/>
      <c r="W13" s="35">
        <v>4</v>
      </c>
      <c r="X13" s="36">
        <f t="shared" si="0"/>
        <v>0.02546775</v>
      </c>
      <c r="Y13" s="37">
        <v>56</v>
      </c>
      <c r="Z13" s="38">
        <f t="shared" si="1"/>
        <v>8795.43736686594</v>
      </c>
      <c r="AA13" s="39">
        <v>3200</v>
      </c>
      <c r="AB13" s="40">
        <f t="shared" si="2"/>
        <v>0.363825</v>
      </c>
      <c r="AC13" s="41" t="s">
        <v>64</v>
      </c>
      <c r="AD13" s="42">
        <v>0.277</v>
      </c>
      <c r="AE13" s="40">
        <f t="shared" si="3"/>
        <v>2.26863</v>
      </c>
      <c r="AF13" s="40">
        <f t="shared" si="4"/>
        <v>10.822455</v>
      </c>
      <c r="AG13" s="43">
        <v>0.05</v>
      </c>
      <c r="AH13" s="40" t="str">
        <f>IF(ISERROR(#REF!*AG13),"",#REF!*AG13)</f>
        <v/>
      </c>
      <c r="AI13" s="43">
        <v>0.1</v>
      </c>
      <c r="AJ13" s="40" t="str">
        <f>IF(ISERROR(#REF!*AI13),"",#REF!*AI13)</f>
        <v/>
      </c>
      <c r="AK13" s="44">
        <v>2.5</v>
      </c>
      <c r="AL13" s="45" t="e">
        <f>IF((AV13-#REF!)&lt;AK13,AK13-(AV13-#REF!),0)</f>
        <v>#REF!</v>
      </c>
      <c r="AM13" s="43">
        <v>0.1</v>
      </c>
      <c r="AN13" s="40" t="str">
        <f>IF(ISERROR(#REF!*AM13),"",#REF!*AM13)</f>
        <v/>
      </c>
      <c r="AO13" s="44" t="s">
        <v>65</v>
      </c>
      <c r="AP13" s="43">
        <v>0.1</v>
      </c>
      <c r="AQ13" s="40">
        <v>2.85313001605136</v>
      </c>
      <c r="AR13" s="40">
        <v>11.0593900481541</v>
      </c>
      <c r="AS13" s="40">
        <v>21.8813146910112</v>
      </c>
      <c r="AT13" s="46">
        <v>0.23307684655415</v>
      </c>
      <c r="AU13" s="47">
        <v>28.53</v>
      </c>
      <c r="AV13" s="48">
        <v>29.9578651685393</v>
      </c>
      <c r="AW13" s="49">
        <v>56.99</v>
      </c>
      <c r="AX13" s="46">
        <v>0.499363043331925</v>
      </c>
      <c r="AY13" s="46">
        <v>0.437534379183418</v>
      </c>
      <c r="AZ13" s="50"/>
      <c r="BA13" s="40">
        <v>0</v>
      </c>
      <c r="BB13" s="40">
        <v>0</v>
      </c>
      <c r="BC13" s="51"/>
    </row>
    <row r="14" s="1" customFormat="1" ht="30" customHeight="1" spans="1:55">
      <c r="A14" s="25">
        <v>13</v>
      </c>
      <c r="B14" s="53"/>
      <c r="C14" s="53"/>
      <c r="D14" s="26" t="s">
        <v>54</v>
      </c>
      <c r="E14" s="26"/>
      <c r="F14" s="26" t="s">
        <v>55</v>
      </c>
      <c r="G14" s="27" t="s">
        <v>56</v>
      </c>
      <c r="H14" s="27" t="s">
        <v>57</v>
      </c>
      <c r="I14" s="27" t="s">
        <v>57</v>
      </c>
      <c r="J14" s="28" t="s">
        <v>58</v>
      </c>
      <c r="K14" s="28" t="s">
        <v>59</v>
      </c>
      <c r="L14" s="29" t="s">
        <v>60</v>
      </c>
      <c r="M14" s="30" t="s">
        <v>71</v>
      </c>
      <c r="N14" s="31"/>
      <c r="O14" s="31"/>
      <c r="P14" s="26" t="s">
        <v>62</v>
      </c>
      <c r="Q14" s="32">
        <v>2.9</v>
      </c>
      <c r="R14" s="26" t="s">
        <v>63</v>
      </c>
      <c r="S14" s="33">
        <v>34</v>
      </c>
      <c r="T14" s="33">
        <v>23</v>
      </c>
      <c r="U14" s="33">
        <v>12</v>
      </c>
      <c r="V14" s="34"/>
      <c r="W14" s="35">
        <v>4</v>
      </c>
      <c r="X14" s="36">
        <f t="shared" si="0"/>
        <v>0.009384</v>
      </c>
      <c r="Y14" s="37">
        <v>56</v>
      </c>
      <c r="Z14" s="38">
        <f t="shared" si="1"/>
        <v>23870.4177323103</v>
      </c>
      <c r="AA14" s="39">
        <v>3200</v>
      </c>
      <c r="AB14" s="40">
        <f t="shared" si="2"/>
        <v>0.134057142857143</v>
      </c>
      <c r="AC14" s="41" t="s">
        <v>64</v>
      </c>
      <c r="AD14" s="42">
        <v>0.277</v>
      </c>
      <c r="AE14" s="40">
        <f t="shared" si="3"/>
        <v>0.8033</v>
      </c>
      <c r="AF14" s="40">
        <f t="shared" si="4"/>
        <v>3.83735714285714</v>
      </c>
      <c r="AG14" s="43">
        <v>0.05</v>
      </c>
      <c r="AH14" s="40" t="str">
        <f>IF(ISERROR(#REF!*AG14),"",#REF!*AG14)</f>
        <v/>
      </c>
      <c r="AI14" s="43">
        <v>0.1</v>
      </c>
      <c r="AJ14" s="40" t="str">
        <f>IF(ISERROR(#REF!*AI14),"",#REF!*AI14)</f>
        <v/>
      </c>
      <c r="AK14" s="44">
        <v>2.5</v>
      </c>
      <c r="AL14" s="45" t="e">
        <f>IF((AV14-#REF!)&lt;AK14,AK14-(AV14-#REF!),0)</f>
        <v>#REF!</v>
      </c>
      <c r="AM14" s="43">
        <v>0.1</v>
      </c>
      <c r="AN14" s="40" t="str">
        <f>IF(ISERROR(#REF!*AM14),"",#REF!*AM14)</f>
        <v/>
      </c>
      <c r="AO14" s="44" t="s">
        <v>65</v>
      </c>
      <c r="AP14" s="43">
        <v>0.1</v>
      </c>
      <c r="AQ14" s="40">
        <v>1.33716782593187</v>
      </c>
      <c r="AR14" s="40">
        <v>6.51150347779561</v>
      </c>
      <c r="AS14" s="40">
        <v>10.3488606206527</v>
      </c>
      <c r="AT14" s="46">
        <v>0.226061200400133</v>
      </c>
      <c r="AU14" s="47">
        <v>13.37</v>
      </c>
      <c r="AV14" s="48">
        <v>14.0402621722846</v>
      </c>
      <c r="AW14" s="49">
        <v>26.99</v>
      </c>
      <c r="AX14" s="46">
        <v>0.504587519568793</v>
      </c>
      <c r="AY14" s="46">
        <v>0.443404078235539</v>
      </c>
      <c r="AZ14" s="50"/>
      <c r="BA14" s="40">
        <v>0</v>
      </c>
      <c r="BB14" s="40">
        <v>0</v>
      </c>
      <c r="BC14" s="51"/>
    </row>
    <row r="15" s="1" customFormat="1" ht="30" customHeight="1" spans="1:55">
      <c r="A15" s="25">
        <v>14</v>
      </c>
      <c r="B15" s="53"/>
      <c r="C15" s="53"/>
      <c r="D15" s="26" t="s">
        <v>54</v>
      </c>
      <c r="E15" s="26"/>
      <c r="F15" s="26" t="s">
        <v>55</v>
      </c>
      <c r="G15" s="27" t="s">
        <v>56</v>
      </c>
      <c r="H15" s="27" t="s">
        <v>57</v>
      </c>
      <c r="I15" s="27" t="s">
        <v>57</v>
      </c>
      <c r="J15" s="28" t="s">
        <v>58</v>
      </c>
      <c r="K15" s="28" t="s">
        <v>59</v>
      </c>
      <c r="L15" s="29" t="s">
        <v>66</v>
      </c>
      <c r="M15" s="30" t="s">
        <v>71</v>
      </c>
      <c r="N15" s="31"/>
      <c r="O15" s="31"/>
      <c r="P15" s="26" t="s">
        <v>62</v>
      </c>
      <c r="Q15" s="32">
        <v>3.84</v>
      </c>
      <c r="R15" s="26" t="s">
        <v>63</v>
      </c>
      <c r="S15" s="52">
        <v>41</v>
      </c>
      <c r="T15" s="52">
        <v>25</v>
      </c>
      <c r="U15" s="52">
        <v>12</v>
      </c>
      <c r="V15" s="34"/>
      <c r="W15" s="35">
        <v>4</v>
      </c>
      <c r="X15" s="36">
        <f t="shared" si="0"/>
        <v>0.0123</v>
      </c>
      <c r="Y15" s="37">
        <v>56</v>
      </c>
      <c r="Z15" s="38">
        <f t="shared" si="1"/>
        <v>18211.3821138211</v>
      </c>
      <c r="AA15" s="39">
        <v>3200</v>
      </c>
      <c r="AB15" s="40">
        <f t="shared" si="2"/>
        <v>0.175714285714286</v>
      </c>
      <c r="AC15" s="41" t="s">
        <v>64</v>
      </c>
      <c r="AD15" s="42">
        <v>0.277</v>
      </c>
      <c r="AE15" s="40">
        <f t="shared" si="3"/>
        <v>1.06368</v>
      </c>
      <c r="AF15" s="40">
        <f t="shared" si="4"/>
        <v>5.07939428571428</v>
      </c>
      <c r="AG15" s="43">
        <v>0.05</v>
      </c>
      <c r="AH15" s="40" t="str">
        <f>IF(ISERROR(#REF!*AG15),"",#REF!*AG15)</f>
        <v/>
      </c>
      <c r="AI15" s="43">
        <v>0.1</v>
      </c>
      <c r="AJ15" s="40" t="str">
        <f>IF(ISERROR(#REF!*AI15),"",#REF!*AI15)</f>
        <v/>
      </c>
      <c r="AK15" s="44">
        <v>2.5</v>
      </c>
      <c r="AL15" s="45" t="e">
        <f>IF((AV15-#REF!)&lt;AK15,AK15-(AV15-#REF!),0)</f>
        <v>#REF!</v>
      </c>
      <c r="AM15" s="43">
        <v>0.1</v>
      </c>
      <c r="AN15" s="40" t="str">
        <f>IF(ISERROR(#REF!*AM15),"",#REF!*AM15)</f>
        <v/>
      </c>
      <c r="AO15" s="44" t="s">
        <v>65</v>
      </c>
      <c r="AP15" s="43">
        <v>0.1</v>
      </c>
      <c r="AQ15" s="40">
        <v>1.56010344212591</v>
      </c>
      <c r="AR15" s="40">
        <v>7.18031032637773</v>
      </c>
      <c r="AS15" s="40">
        <v>12.259704612092</v>
      </c>
      <c r="AT15" s="46">
        <v>0.214173606630465</v>
      </c>
      <c r="AU15" s="47">
        <v>15.6</v>
      </c>
      <c r="AV15" s="48">
        <v>16.3810861423221</v>
      </c>
      <c r="AW15" s="49">
        <v>31.99</v>
      </c>
      <c r="AX15" s="46">
        <v>0.512315272858421</v>
      </c>
      <c r="AY15" s="46">
        <v>0.452086209056436</v>
      </c>
      <c r="AZ15" s="50"/>
      <c r="BA15" s="40">
        <v>0</v>
      </c>
      <c r="BB15" s="40">
        <v>0</v>
      </c>
      <c r="BC15" s="51"/>
    </row>
    <row r="16" s="1" customFormat="1" ht="30" customHeight="1" spans="1:55">
      <c r="A16" s="25">
        <v>15</v>
      </c>
      <c r="B16" s="53"/>
      <c r="C16" s="53"/>
      <c r="D16" s="26" t="s">
        <v>54</v>
      </c>
      <c r="E16" s="26"/>
      <c r="F16" s="26" t="s">
        <v>55</v>
      </c>
      <c r="G16" s="27" t="s">
        <v>56</v>
      </c>
      <c r="H16" s="27" t="s">
        <v>57</v>
      </c>
      <c r="I16" s="27" t="s">
        <v>57</v>
      </c>
      <c r="J16" s="28" t="s">
        <v>58</v>
      </c>
      <c r="K16" s="28" t="s">
        <v>59</v>
      </c>
      <c r="L16" s="29" t="s">
        <v>67</v>
      </c>
      <c r="M16" s="30" t="s">
        <v>71</v>
      </c>
      <c r="N16" s="31"/>
      <c r="O16" s="31"/>
      <c r="P16" s="26" t="s">
        <v>62</v>
      </c>
      <c r="Q16" s="32">
        <v>6.14</v>
      </c>
      <c r="R16" s="26" t="s">
        <v>63</v>
      </c>
      <c r="S16" s="33">
        <v>34.3</v>
      </c>
      <c r="T16" s="33">
        <v>34</v>
      </c>
      <c r="U16" s="33">
        <v>17.5</v>
      </c>
      <c r="V16" s="34"/>
      <c r="W16" s="35">
        <v>4</v>
      </c>
      <c r="X16" s="36">
        <f t="shared" si="0"/>
        <v>0.0204085</v>
      </c>
      <c r="Y16" s="37">
        <v>56</v>
      </c>
      <c r="Z16" s="38">
        <f t="shared" si="1"/>
        <v>10975.8188989882</v>
      </c>
      <c r="AA16" s="39">
        <v>3200</v>
      </c>
      <c r="AB16" s="40">
        <f t="shared" si="2"/>
        <v>0.29155</v>
      </c>
      <c r="AC16" s="41" t="s">
        <v>64</v>
      </c>
      <c r="AD16" s="42">
        <v>0.277</v>
      </c>
      <c r="AE16" s="40">
        <f t="shared" si="3"/>
        <v>1.70078</v>
      </c>
      <c r="AF16" s="40">
        <f t="shared" si="4"/>
        <v>8.13233</v>
      </c>
      <c r="AG16" s="43">
        <v>0.05</v>
      </c>
      <c r="AH16" s="40" t="str">
        <f>IF(ISERROR(#REF!*AG16),"",#REF!*AG16)</f>
        <v/>
      </c>
      <c r="AI16" s="43">
        <v>0.1</v>
      </c>
      <c r="AJ16" s="40" t="str">
        <f>IF(ISERROR(#REF!*AI16),"",#REF!*AI16)</f>
        <v/>
      </c>
      <c r="AK16" s="44">
        <v>2.5</v>
      </c>
      <c r="AL16" s="45" t="e">
        <f>IF((AV16-#REF!)&lt;AK16,AK16-(AV16-#REF!),0)</f>
        <v>#REF!</v>
      </c>
      <c r="AM16" s="43">
        <v>0.1</v>
      </c>
      <c r="AN16" s="40" t="str">
        <f>IF(ISERROR(#REF!*AM16),"",#REF!*AM16)</f>
        <v/>
      </c>
      <c r="AO16" s="44" t="s">
        <v>65</v>
      </c>
      <c r="AP16" s="43">
        <v>0.1</v>
      </c>
      <c r="AQ16" s="40">
        <v>2.22891029070804</v>
      </c>
      <c r="AR16" s="40">
        <v>9.18673087212412</v>
      </c>
      <c r="AS16" s="40">
        <v>17.3186358721241</v>
      </c>
      <c r="AT16" s="46">
        <v>0.222999869293858</v>
      </c>
      <c r="AU16" s="47">
        <v>22.29</v>
      </c>
      <c r="AV16" s="48">
        <v>23.4035580524344</v>
      </c>
      <c r="AW16" s="49">
        <v>44.99</v>
      </c>
      <c r="AX16" s="46">
        <v>0.504587519568794</v>
      </c>
      <c r="AY16" s="46">
        <v>0.44340407823554</v>
      </c>
      <c r="AZ16" s="50"/>
      <c r="BA16" s="40">
        <v>0</v>
      </c>
      <c r="BB16" s="40">
        <v>0</v>
      </c>
      <c r="BC16" s="51"/>
    </row>
    <row r="17" s="1" customFormat="1" ht="30" customHeight="1" spans="1:55">
      <c r="A17" s="25">
        <v>16</v>
      </c>
      <c r="B17" s="53"/>
      <c r="C17" s="53"/>
      <c r="D17" s="26" t="s">
        <v>54</v>
      </c>
      <c r="E17" s="26"/>
      <c r="F17" s="26" t="s">
        <v>55</v>
      </c>
      <c r="G17" s="27" t="s">
        <v>56</v>
      </c>
      <c r="H17" s="27" t="s">
        <v>57</v>
      </c>
      <c r="I17" s="27" t="s">
        <v>57</v>
      </c>
      <c r="J17" s="28" t="s">
        <v>58</v>
      </c>
      <c r="K17" s="28" t="s">
        <v>59</v>
      </c>
      <c r="L17" s="29" t="s">
        <v>68</v>
      </c>
      <c r="M17" s="30" t="s">
        <v>71</v>
      </c>
      <c r="N17" s="31"/>
      <c r="O17" s="31"/>
      <c r="P17" s="26" t="s">
        <v>62</v>
      </c>
      <c r="Q17" s="32">
        <v>8.19</v>
      </c>
      <c r="R17" s="26" t="s">
        <v>63</v>
      </c>
      <c r="S17" s="33">
        <v>34.3</v>
      </c>
      <c r="T17" s="33">
        <v>33</v>
      </c>
      <c r="U17" s="33">
        <v>22.5</v>
      </c>
      <c r="V17" s="34"/>
      <c r="W17" s="35">
        <v>4</v>
      </c>
      <c r="X17" s="36">
        <f t="shared" si="0"/>
        <v>0.02546775</v>
      </c>
      <c r="Y17" s="37">
        <v>56</v>
      </c>
      <c r="Z17" s="38">
        <f t="shared" si="1"/>
        <v>8795.43736686594</v>
      </c>
      <c r="AA17" s="39">
        <v>3200</v>
      </c>
      <c r="AB17" s="40">
        <f t="shared" si="2"/>
        <v>0.363825</v>
      </c>
      <c r="AC17" s="41" t="s">
        <v>64</v>
      </c>
      <c r="AD17" s="42">
        <v>0.277</v>
      </c>
      <c r="AE17" s="40">
        <f t="shared" si="3"/>
        <v>2.26863</v>
      </c>
      <c r="AF17" s="40">
        <f t="shared" si="4"/>
        <v>10.822455</v>
      </c>
      <c r="AG17" s="43">
        <v>0.05</v>
      </c>
      <c r="AH17" s="40" t="str">
        <f>IF(ISERROR(#REF!*AG17),"",#REF!*AG17)</f>
        <v/>
      </c>
      <c r="AI17" s="43">
        <v>0.1</v>
      </c>
      <c r="AJ17" s="40" t="str">
        <f>IF(ISERROR(#REF!*AI17),"",#REF!*AI17)</f>
        <v/>
      </c>
      <c r="AK17" s="44">
        <v>2.5</v>
      </c>
      <c r="AL17" s="45" t="e">
        <f>IF((AV17-#REF!)&lt;AK17,AK17-(AV17-#REF!),0)</f>
        <v>#REF!</v>
      </c>
      <c r="AM17" s="43">
        <v>0.1</v>
      </c>
      <c r="AN17" s="40" t="str">
        <f>IF(ISERROR(#REF!*AM17),"",#REF!*AM17)</f>
        <v/>
      </c>
      <c r="AO17" s="44" t="s">
        <v>65</v>
      </c>
      <c r="AP17" s="43">
        <v>0.1</v>
      </c>
      <c r="AQ17" s="40">
        <v>2.85313001605136</v>
      </c>
      <c r="AR17" s="40">
        <v>11.0593900481541</v>
      </c>
      <c r="AS17" s="40">
        <v>21.8813146910112</v>
      </c>
      <c r="AT17" s="46">
        <v>0.23307684655415</v>
      </c>
      <c r="AU17" s="47">
        <v>28.53</v>
      </c>
      <c r="AV17" s="48">
        <v>29.9578651685393</v>
      </c>
      <c r="AW17" s="49">
        <v>56.99</v>
      </c>
      <c r="AX17" s="46">
        <v>0.499363043331925</v>
      </c>
      <c r="AY17" s="46">
        <v>0.437534379183418</v>
      </c>
      <c r="AZ17" s="50"/>
      <c r="BA17" s="40">
        <v>0</v>
      </c>
      <c r="BB17" s="40">
        <v>0</v>
      </c>
      <c r="BC17" s="51"/>
    </row>
  </sheetData>
  <protectedRanges>
    <protectedRange sqref="AE18:AK18 AP18:AT18 AM18:AN18 AX18:AY18 AB18 X18:Z18 R18 N18:P18 L18 A18:I18" name="Range1"/>
    <protectedRange sqref="AA18" name="Range1_3"/>
    <protectedRange sqref="AW18" name="Range1_5"/>
    <protectedRange sqref="AZ18" name="Range1_6"/>
    <protectedRange sqref="AL18" name="Range1_1"/>
    <protectedRange sqref="AV18" name="Range1_7"/>
    <protectedRange sqref="AO18" name="Range1_8"/>
    <protectedRange sqref="M18" name="Range1_9"/>
    <protectedRange sqref="AA2:AA17" name="Range1_3_1"/>
    <protectedRange sqref="AZ2:AZ17" name="Range1_6_1"/>
    <protectedRange sqref="AV2:AV17" name="Range1_7_1"/>
    <protectedRange sqref="M2:M17" name="Range1_9_1"/>
    <protectedRange sqref="A2:I17 L2:L17 N2:P17 R2:R17 X2:Z17 AB2:AB17 AX2:AY17 AM2:AN17 AP2:AT17 AE2:AK17" name="Range1_2"/>
    <protectedRange sqref="AA2:AA17" name="Range1_3_2"/>
    <protectedRange sqref="AZ2:AZ17" name="Range1_6_2"/>
    <protectedRange sqref="AL2:AL17" name="Range1_1_1"/>
    <protectedRange sqref="AV2:AV17" name="Range1_7_2"/>
    <protectedRange sqref="AO2:AO17" name="Range1_8_1"/>
    <protectedRange sqref="M2:M17" name="Range1_9_2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3_1" rangeCreator="" othersAccessPermission="edit"/>
    <arrUserId title="Range1_6_1" rangeCreator="" othersAccessPermission="edit"/>
    <arrUserId title="Range1_7_1" rangeCreator="" othersAccessPermission="edit"/>
    <arrUserId title="Range1_9_1" rangeCreator="" othersAccessPermission="edit"/>
    <arrUserId title="Range1_2" rangeCreator="" othersAccessPermission="edit"/>
    <arrUserId title="Range1_3_2" rangeCreator="" othersAccessPermission="edit"/>
    <arrUserId title="Range1_6_2" rangeCreator="" othersAccessPermission="edit"/>
    <arrUserId title="Range1_1_1" rangeCreator="" othersAccessPermission="edit"/>
    <arrUserId title="Range1_7_2" rangeCreator="" othersAccessPermission="edit"/>
    <arrUserId title="Range1_8_1" rangeCreator="" othersAccessPermission="edit"/>
    <arrUserId title="Range1_9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2025-12-02T01:30:00Z</dcterms:created>
  <dcterms:modified xsi:type="dcterms:W3CDTF">2025-12-02T01:35:40Z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CB949CE6FC164D4392E7D6EF66CEA542_13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