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Y2" i="1" l="1"/>
  <c r="AR2" i="1"/>
  <c r="AS2" i="1" s="1"/>
  <c r="AO2" i="1"/>
  <c r="AL2" i="1"/>
  <c r="AD2" i="1"/>
  <c r="U2" i="1"/>
  <c r="V2" i="1" s="1"/>
  <c r="AT2" i="1" l="1"/>
  <c r="AJ2" i="1"/>
  <c r="AU2" i="1" l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<sst xmlns="http://schemas.openxmlformats.org/spreadsheetml/2006/main" count="63" uniqueCount="63">
  <si>
    <t>Item No.</t>
  </si>
  <si>
    <t>Description-Short</t>
  </si>
  <si>
    <t>Brand</t>
  </si>
  <si>
    <t>Product Category</t>
  </si>
  <si>
    <t>Trim</t>
  </si>
  <si>
    <t>Package Type</t>
  </si>
  <si>
    <t>Line No.</t>
  </si>
  <si>
    <t>Photo</t>
  </si>
  <si>
    <t>Item Description</t>
  </si>
  <si>
    <t>UPC</t>
  </si>
  <si>
    <t>Unit of Measure</t>
  </si>
  <si>
    <t>Material-Short</t>
  </si>
  <si>
    <t>UCCPM Price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</si>
  <si>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</si>
  <si>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</si>
  <si>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</si>
  <si>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</si>
  <si>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</si>
  <si>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</si>
  <si>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</si>
  <si>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</si>
  <si>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</si>
  <si>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</si>
  <si>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</si>
  <si>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</si>
  <si>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Load 1</t>
  </si>
  <si>
    <t>Load 1 %</t>
  </si>
  <si>
    <t>Load 1 $</t>
  </si>
  <si>
    <t>DI Total Load $</t>
  </si>
  <si>
    <t>DA %</t>
  </si>
  <si>
    <t>DA $</t>
  </si>
  <si>
    <t>Load 2</t>
  </si>
  <si>
    <t>Load 2 %</t>
  </si>
  <si>
    <t>Load 2 $</t>
  </si>
  <si>
    <t>VIN/Art No.</t>
  </si>
  <si>
    <t>Licensor</t>
  </si>
  <si>
    <t>Pattern</t>
  </si>
  <si>
    <t>Fabrication</t>
  </si>
  <si>
    <t>Size/Spec.</t>
  </si>
  <si>
    <t>Color</t>
  </si>
  <si>
    <t>Customer Item#</t>
  </si>
  <si>
    <t>China RMB Cost</t>
  </si>
  <si>
    <t>Exchange Rate</t>
  </si>
  <si>
    <t>FOB Cost $ (Formula)</t>
  </si>
  <si>
    <t>FOB Cost $ (Value)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</si>
  <si>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</si>
  <si>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</si>
  <si>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</si>
  <si>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</si>
  <si>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</si>
  <si>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</si>
  <si>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DUVET&amp;DUVET SET</t>
  </si>
  <si>
    <t>Puff Jacquard</t>
    <phoneticPr fontId="3" type="noConversion"/>
  </si>
  <si>
    <t>L&amp;C D/C SET PUFF JACQ KS</t>
    <phoneticPr fontId="3" type="noConversion"/>
  </si>
  <si>
    <t>L/C duvet cover set</t>
  </si>
  <si>
    <t xml:space="preserve">Duvet cover and pillowcase front: 100% yarn dyed polyetser puff jac. , reverse: 100% polyester 85gsm MF solid dye. </t>
    <phoneticPr fontId="3" type="noConversion"/>
  </si>
  <si>
    <t>100% polyester puff jac.</t>
    <phoneticPr fontId="3" type="noConversion"/>
  </si>
  <si>
    <r>
      <t>King</t>
    </r>
    <r>
      <rPr>
        <sz val="11"/>
        <rFont val="宋体"/>
        <family val="3"/>
        <charset val="134"/>
      </rPr>
      <t xml:space="preserve"> </t>
    </r>
    <r>
      <rPr>
        <sz val="11"/>
        <rFont val="Calibri"/>
        <family val="2"/>
      </rPr>
      <t>Single: 180x210+48x73cm</t>
    </r>
    <phoneticPr fontId="3" type="noConversion"/>
  </si>
  <si>
    <t>White</t>
    <phoneticPr fontId="3" type="noConversion"/>
  </si>
  <si>
    <t>ITM2506-000964</t>
    <phoneticPr fontId="3" type="noConversion"/>
  </si>
  <si>
    <t>Set</t>
  </si>
  <si>
    <t>WAHS12-0699</t>
    <phoneticPr fontId="3" type="noConversion"/>
  </si>
  <si>
    <t>normal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</si>
</sst>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9" formatCode="[$¥-478]#,##0.00"/>
    <numFmt numFmtId="190" formatCode="0_ "/>
  </numFmts>
  <fonts count="12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83" fontId="1" fillId="0" borderId="0"/>
    <xf numFmtId="0" fontId="5" fillId="0" borderId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3" applyAlignment="1">
      <alignment wrapText="1"/>
    </xf>
    <xf numFmtId="0" fontId="6" fillId="0" borderId="1" xfId="3" applyFont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9" fontId="6" fillId="4" borderId="1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/>
    </xf>
    <xf numFmtId="180" fontId="8" fillId="4" borderId="1" xfId="4" applyNumberFormat="1" applyFont="1" applyFill="1" applyBorder="1" applyAlignment="1">
      <alignment wrapText="1"/>
    </xf>
    <xf numFmtId="180" fontId="6" fillId="5" borderId="2" xfId="3" applyNumberFormat="1" applyFont="1" applyFill="1" applyBorder="1" applyAlignment="1">
      <alignment horizontal="center"/>
    </xf>
    <xf numFmtId="180" fontId="6" fillId="4" borderId="1" xfId="3" applyNumberFormat="1" applyFont="1" applyFill="1" applyBorder="1" applyAlignment="1">
      <alignment horizontal="center"/>
    </xf>
    <xf numFmtId="0" fontId="7" fillId="0" borderId="1" xfId="3" applyFont="1" applyBorder="1" applyAlignment="1">
      <alignment horizontal="center"/>
    </xf>
    <xf numFmtId="181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2" fontId="8" fillId="0" borderId="1" xfId="4" applyNumberFormat="1" applyFont="1" applyBorder="1"/>
    <xf numFmtId="1" fontId="8" fillId="0" borderId="1" xfId="4" applyNumberFormat="1" applyFont="1" applyBorder="1"/>
    <xf numFmtId="180" fontId="8" fillId="0" borderId="1" xfId="4" applyNumberFormat="1" applyFont="1" applyBorder="1"/>
    <xf numFmtId="10" fontId="6" fillId="0" borderId="1" xfId="3" applyNumberFormat="1" applyFont="1" applyBorder="1" applyAlignment="1">
      <alignment horizontal="center"/>
    </xf>
    <xf numFmtId="180" fontId="8" fillId="2" borderId="1" xfId="4" applyNumberFormat="1" applyFont="1" applyFill="1" applyBorder="1"/>
    <xf numFmtId="0" fontId="8" fillId="7" borderId="1" xfId="4" applyFont="1" applyFill="1" applyBorder="1"/>
    <xf numFmtId="180" fontId="9" fillId="7" borderId="2" xfId="4" applyNumberFormat="1" applyFont="1" applyFill="1" applyBorder="1"/>
    <xf numFmtId="180" fontId="6" fillId="0" borderId="1" xfId="3" applyNumberFormat="1" applyFont="1" applyBorder="1" applyAlignment="1">
      <alignment horizontal="center"/>
    </xf>
    <xf numFmtId="0" fontId="2" fillId="0" borderId="1" xfId="3" applyBorder="1" applyAlignment="1">
      <alignment horizontal="center"/>
    </xf>
    <xf numFmtId="0" fontId="10" fillId="0" borderId="1" xfId="3" applyFont="1" applyBorder="1" applyAlignment="1">
      <alignment horizontal="center" wrapText="1"/>
    </xf>
    <xf numFmtId="0" fontId="2" fillId="0" borderId="1" xfId="3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190" fontId="2" fillId="2" borderId="1" xfId="3" applyNumberFormat="1" applyFill="1" applyBorder="1" applyAlignment="1">
      <alignment horizontal="center"/>
    </xf>
    <xf numFmtId="189" fontId="2" fillId="0" borderId="1" xfId="3" applyNumberFormat="1" applyBorder="1" applyAlignment="1">
      <alignment horizontal="center"/>
    </xf>
    <xf numFmtId="181" fontId="2" fillId="0" borderId="1" xfId="3" applyNumberFormat="1" applyBorder="1" applyAlignment="1">
      <alignment horizontal="center"/>
    </xf>
    <xf numFmtId="180" fontId="0" fillId="6" borderId="1" xfId="12" applyNumberFormat="1" applyFont="1" applyFill="1" applyBorder="1" applyAlignment="1">
      <alignment horizontal="center"/>
    </xf>
    <xf numFmtId="180" fontId="2" fillId="0" borderId="2" xfId="3" applyNumberFormat="1" applyBorder="1" applyAlignment="1">
      <alignment horizontal="center"/>
    </xf>
    <xf numFmtId="180" fontId="2" fillId="0" borderId="1" xfId="3" applyNumberFormat="1" applyBorder="1" applyAlignment="1">
      <alignment horizontal="center"/>
    </xf>
    <xf numFmtId="181" fontId="2" fillId="0" borderId="1" xfId="3" applyNumberFormat="1" applyBorder="1" applyAlignment="1">
      <alignment horizontal="center" wrapText="1"/>
    </xf>
    <xf numFmtId="181" fontId="10" fillId="0" borderId="1" xfId="3" applyNumberFormat="1" applyFont="1" applyBorder="1" applyAlignment="1">
      <alignment horizontal="center" wrapText="1"/>
    </xf>
    <xf numFmtId="2" fontId="2" fillId="0" borderId="1" xfId="3" applyNumberFormat="1" applyBorder="1" applyAlignment="1">
      <alignment horizontal="center" wrapText="1"/>
    </xf>
    <xf numFmtId="1" fontId="2" fillId="0" borderId="1" xfId="3" applyNumberFormat="1" applyBorder="1" applyAlignment="1">
      <alignment horizontal="center" wrapText="1"/>
    </xf>
    <xf numFmtId="182" fontId="2" fillId="6" borderId="1" xfId="3" applyNumberFormat="1" applyFill="1" applyBorder="1" applyAlignment="1">
      <alignment horizontal="center"/>
    </xf>
    <xf numFmtId="1" fontId="2" fillId="6" borderId="1" xfId="3" applyNumberFormat="1" applyFill="1" applyBorder="1" applyAlignment="1">
      <alignment horizontal="center"/>
    </xf>
    <xf numFmtId="180" fontId="2" fillId="6" borderId="1" xfId="3" applyNumberFormat="1" applyFill="1" applyBorder="1" applyAlignment="1">
      <alignment horizontal="center"/>
    </xf>
    <xf numFmtId="10" fontId="2" fillId="0" borderId="1" xfId="3" applyNumberFormat="1" applyBorder="1" applyAlignment="1">
      <alignment horizontal="center"/>
    </xf>
    <xf numFmtId="10" fontId="0" fillId="6" borderId="1" xfId="7" applyNumberFormat="1" applyFont="1" applyFill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0" fontId="2" fillId="0" borderId="0" xfId="3" applyAlignment="1">
      <alignment horizontal="center" wrapText="1"/>
    </xf>
  </cellXfs>
  <cellStyles count="15">
    <cellStyle name="Comma 5" xfId="6"/>
    <cellStyle name="Currency 2" xfId="12"/>
    <cellStyle name="Normal 158" xfId="5"/>
    <cellStyle name="Normal 158 2" xfId="13"/>
    <cellStyle name="Normal 158 5" xfId="9"/>
    <cellStyle name="Normal 2" xfId="3"/>
    <cellStyle name="Normal 2 18 2" xfId="4"/>
    <cellStyle name="Normal_ALL items_1" xfId="14"/>
    <cellStyle name="Percent 2" xfId="7"/>
    <cellStyle name="Style 1" xfId="11"/>
    <cellStyle name="常规" xfId="0" builtinId="0"/>
    <cellStyle name="常规 2 2" xfId="1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&#21103;&#26412;Puff%20Jacquard%20commitment%20shee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"/>
  <sheetViews>
    <sheetView tabSelected="1" workbookViewId="0">
      <selection activeCell="AH2" sqref="AH2"/>
    </sheetView>
  </sheetViews>
  <sheetFormatPr defaultRowHeight="12.75"/>
  <cols>
    <col min="1" max="28" width="20" style="1" customWidth="1"/>
    <col min="29" max="16384" width="9.140625" style="1"/>
  </cols>
  <sheetData>
    <row r="1" spans="1:51" s="2" customFormat="1" ht="68.099999999999994" customHeight="1">
      <c r="A1" s="3" t="s">
        <v>6</v>
      </c>
      <c r="B1" s="3" t="s">
        <v>7</v>
      </c>
      <c r="C1" s="4" t="s">
        <v>34</v>
      </c>
      <c r="D1" s="5" t="s">
        <v>2</v>
      </c>
      <c r="E1" s="5" t="s">
        <v>35</v>
      </c>
      <c r="F1" s="6" t="s">
        <v>3</v>
      </c>
      <c r="G1" s="4" t="s">
        <v>36</v>
      </c>
      <c r="H1" s="7" t="s">
        <v>8</v>
      </c>
      <c r="I1" s="7" t="s">
        <v>1</v>
      </c>
      <c r="J1" s="7" t="s">
        <v>37</v>
      </c>
      <c r="K1" s="7" t="s">
        <v>11</v>
      </c>
      <c r="L1" s="8" t="s">
        <v>38</v>
      </c>
      <c r="M1" s="7" t="s">
        <v>39</v>
      </c>
      <c r="N1" s="4" t="s">
        <v>4</v>
      </c>
      <c r="O1" s="4" t="s">
        <v>40</v>
      </c>
      <c r="P1" s="4" t="s">
        <v>0</v>
      </c>
      <c r="Q1" s="4" t="s">
        <v>9</v>
      </c>
      <c r="R1" s="7" t="s">
        <v>10</v>
      </c>
      <c r="S1" s="9" t="s">
        <v>41</v>
      </c>
      <c r="T1" s="10" t="s">
        <v>42</v>
      </c>
      <c r="U1" s="11" t="s">
        <v>43</v>
      </c>
      <c r="V1" s="12" t="s">
        <v>44</v>
      </c>
      <c r="W1" s="13" t="s">
        <v>12</v>
      </c>
      <c r="X1" s="14" t="s">
        <v>5</v>
      </c>
      <c r="Y1" s="15" t="s">
        <v>14</v>
      </c>
      <c r="Z1" s="15" t="s">
        <v>15</v>
      </c>
      <c r="AA1" s="15" t="s">
        <v>16</v>
      </c>
      <c r="AB1" s="16" t="s">
        <v>13</v>
      </c>
      <c r="AC1" s="17" t="s">
        <v>17</v>
      </c>
      <c r="AD1" s="18" t="s">
        <v>18</v>
      </c>
      <c r="AE1" s="19" t="s">
        <v>19</v>
      </c>
      <c r="AF1" s="3" t="s">
        <v>20</v>
      </c>
      <c r="AG1" s="20" t="s">
        <v>21</v>
      </c>
      <c r="AH1" s="3" t="s">
        <v>22</v>
      </c>
      <c r="AI1" s="21" t="s">
        <v>23</v>
      </c>
      <c r="AJ1" s="22" t="s">
        <v>24</v>
      </c>
      <c r="AK1" s="21" t="s">
        <v>29</v>
      </c>
      <c r="AL1" s="20" t="s">
        <v>30</v>
      </c>
      <c r="AM1" s="14" t="s">
        <v>25</v>
      </c>
      <c r="AN1" s="21" t="s">
        <v>26</v>
      </c>
      <c r="AO1" s="20" t="s">
        <v>27</v>
      </c>
      <c r="AP1" s="14" t="s">
        <v>31</v>
      </c>
      <c r="AQ1" s="21" t="s">
        <v>32</v>
      </c>
      <c r="AR1" s="20" t="s">
        <v>33</v>
      </c>
      <c r="AS1" s="20" t="s">
        <v>28</v>
      </c>
      <c r="AT1" s="23" t="s">
        <v>45</v>
      </c>
      <c r="AU1" s="23" t="s">
        <v>46</v>
      </c>
      <c r="AV1" s="24" t="s">
        <v>47</v>
      </c>
      <c r="AW1" s="3" t="s">
        <v>48</v>
      </c>
      <c r="AX1" s="25" t="s">
        <v>49</v>
      </c>
      <c r="AY1" s="25" t="s">
        <v>50</v>
      </c>
    </row>
    <row r="2" spans="1:51" s="47" customFormat="1" ht="105">
      <c r="A2" s="26">
        <v>1</v>
      </c>
      <c r="B2" s="26"/>
      <c r="C2" s="26"/>
      <c r="D2" s="26"/>
      <c r="E2" s="26"/>
      <c r="F2" s="26" t="s">
        <v>51</v>
      </c>
      <c r="G2" s="26" t="s">
        <v>52</v>
      </c>
      <c r="H2" s="27" t="s">
        <v>53</v>
      </c>
      <c r="I2" s="26" t="s">
        <v>54</v>
      </c>
      <c r="J2" s="28" t="s">
        <v>55</v>
      </c>
      <c r="K2" s="26" t="s">
        <v>56</v>
      </c>
      <c r="L2" s="29" t="s">
        <v>57</v>
      </c>
      <c r="M2" s="26" t="s">
        <v>58</v>
      </c>
      <c r="N2" s="26"/>
      <c r="O2" s="26" t="s">
        <v>59</v>
      </c>
      <c r="P2" s="30" t="s">
        <v>61</v>
      </c>
      <c r="Q2" s="31">
        <v>9401113879247</v>
      </c>
      <c r="R2" s="26" t="s">
        <v>60</v>
      </c>
      <c r="S2" s="32">
        <v>52.7</v>
      </c>
      <c r="T2" s="33">
        <v>8.1</v>
      </c>
      <c r="U2" s="34">
        <f>IF(ISERROR(S2/T2),"",S2/T2)</f>
        <v>6.5061728395061733</v>
      </c>
      <c r="V2" s="35">
        <f>U2</f>
        <v>6.5061728395061733</v>
      </c>
      <c r="W2" s="36"/>
      <c r="X2" s="1" t="s">
        <v>62</v>
      </c>
      <c r="Y2" s="37">
        <v>31</v>
      </c>
      <c r="Z2" s="37">
        <v>50</v>
      </c>
      <c r="AA2" s="38">
        <v>49</v>
      </c>
      <c r="AB2" s="39">
        <v>2</v>
      </c>
      <c r="AC2" s="40">
        <v>6</v>
      </c>
      <c r="AD2" s="41">
        <f>IF(Y2="","",Y2*Z2*AA2/1000000)</f>
        <v>7.5950000000000004E-2</v>
      </c>
      <c r="AE2" s="42"/>
      <c r="AF2" s="26"/>
      <c r="AG2" s="43"/>
      <c r="AH2" s="26"/>
      <c r="AI2" s="44"/>
      <c r="AJ2" s="43">
        <f t="shared" ref="AJ2" si="0">IF(ISERROR(V2*AI2),"",V2*AI2)</f>
        <v>0</v>
      </c>
      <c r="AK2" s="44">
        <v>0</v>
      </c>
      <c r="AL2" s="43">
        <f t="shared" ref="AL2" si="1">IF(ISERROR(AV2*AK2),"",AV2*AK2)</f>
        <v>0</v>
      </c>
      <c r="AM2" s="26"/>
      <c r="AN2" s="44">
        <v>0.01</v>
      </c>
      <c r="AO2" s="43">
        <f>IF(ISERROR(AV2*AN2),"",AV2*AN2)</f>
        <v>0</v>
      </c>
      <c r="AP2" s="26"/>
      <c r="AQ2" s="44"/>
      <c r="AR2" s="43">
        <f>IF(ISERROR(AV2*AQ2),"",AV2*AQ2)</f>
        <v>0</v>
      </c>
      <c r="AS2" s="43">
        <f>IF(ISERROR(AL2+AO2+AR2),"",AL2+AO2+AR2)</f>
        <v>0</v>
      </c>
      <c r="AT2" s="43">
        <f t="shared" ref="AT2" si="2">IF(ISERROR(V2+AS2),"",V2+AS2)</f>
        <v>6.5061728395061733</v>
      </c>
      <c r="AU2" s="45" t="str">
        <f>IF(ISERROR((AV2-AT2)/AV2),"",(AV2-AT2)/AV2)</f>
        <v/>
      </c>
      <c r="AV2" s="36"/>
      <c r="AW2" s="46"/>
      <c r="AX2" s="43">
        <f t="shared" ref="AX2" si="3">IF(ISERROR(AT2*AW2),"",AT2*AW2)</f>
        <v>0</v>
      </c>
      <c r="AY2" s="43">
        <f t="shared" ref="AY2" si="4">IF(ISERROR(AV2*AW2),"",AV2*AW2)</f>
        <v>0</v>
      </c>
    </row>
  </sheetData>
  <protectedRanges>
    <protectedRange sqref="A2:J2 M2:O2 Q2:W2 Y2:AW2" name="Range1_1"/>
    <protectedRange sqref="K2" name="Range1_1_2"/>
    <protectedRange sqref="L2" name="Range1_2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R2</xm:sqref>
        </x14:dataValidation>
        <x14:dataValidation type="list" allowBlank="1" showInputMessage="1" showErrorMessage="1">
          <x14:formula1>
            <xm:f>[1]ValueSelect!#REF!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2025-12-04T04:50:46Z</dcterms:modified>
</cp:coreProperties>
</file>