
<file path=[Content_Types].xml><?xml version="1.0" encoding="utf-8"?>
<Types xmlns="http://schemas.openxmlformats.org/package/2006/content-types"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liujie\Desktop\"/>
    </mc:Choice>
  </mc:AlternateContent>
  <xr:revisionPtr revIDLastSave="0" documentId="8_{217A419D-6C6E-4D9B-94DC-BDA3DF9E5FC7}" xr6:coauthVersionLast="47" xr6:coauthVersionMax="47" xr10:uidLastSave="{00000000-0000-0000-0000-000000000000}"/>
  <bookViews>
    <workbookView xWindow="-110" yWindow="-110" windowWidth="19420" windowHeight="11500" xr2:uid="{40EC9CBE-4F4D-47F2-AE1C-BCF530BD2F43}"/>
  </bookViews>
  <sheets>
    <sheet name="Item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A">#REF!</definedName>
    <definedName name="Artwork">#REF!</definedName>
    <definedName name="B">#REF!</definedName>
    <definedName name="Bath">#REF!</definedName>
    <definedName name="Bath_Accessories">#REF!</definedName>
    <definedName name="Bath_Rugs">#REF!</definedName>
    <definedName name="BBB">#REF!</definedName>
    <definedName name="Bed_in_a_bag_Full_Queen_King">#REF!</definedName>
    <definedName name="Bed_in_a_bag_Twin">#REF!</definedName>
    <definedName name="Bed_Pillows">#REF!</definedName>
    <definedName name="Bedding">#REF!</definedName>
    <definedName name="Bedding.">#REF!</definedName>
    <definedName name="Bedspreads_Coverlets">#REF!</definedName>
    <definedName name="Blankets_Throws">#REF!</definedName>
    <definedName name="CATEGORY">[3]Sheet1!$DW$2:$DW$3</definedName>
    <definedName name="colour">#REF!</definedName>
    <definedName name="CON">'[4]317-TOP'!#REF!</definedName>
    <definedName name="CONS">#REF!</definedName>
    <definedName name="Decorative_Accessories">#REF!</definedName>
    <definedName name="Decorative_Pillows_Inserts_Covers">#REF!</definedName>
    <definedName name="Down_Comforters">#REF!</definedName>
    <definedName name="Duvet_Covers">#REF!</definedName>
    <definedName name="Electrics">#REF!</definedName>
    <definedName name="foam">[3]Sheet1!$EC$2:$EC$3</definedName>
    <definedName name="HBC">'[5]Spec Sheet'!#REF!</definedName>
    <definedName name="HGBBB">'[6]317-TOP'!#REF!</definedName>
    <definedName name="HGHG">'[6]317-TOP'!#REF!</definedName>
    <definedName name="Home_Décor">#REF!</definedName>
    <definedName name="Home_Décor.">#REF!</definedName>
    <definedName name="KD">[3]Sheet1!$DS$2:$DS$2</definedName>
    <definedName name="Kids_Bath">#REF!</definedName>
    <definedName name="Kids_or_Teen">#REF!</definedName>
    <definedName name="Lighting_or_Candleholders">#REF!</definedName>
    <definedName name="lnk">[7]Sheet1!$A$2</definedName>
    <definedName name="M">[3]Sheet1!$EA$2:$EA$3</definedName>
    <definedName name="Mattress_Pads_Full_Queen_King">#REF!</definedName>
    <definedName name="Mattress_Pads_Twin">#REF!</definedName>
    <definedName name="Mattress_Toppers_Full_Queen_King">#REF!</definedName>
    <definedName name="Mattress_Toppers_Twin">#REF!</definedName>
    <definedName name="Non_Down_Comforters_Full_Queen_King">#REF!</definedName>
    <definedName name="Non_Down_Comforters_Twin">#REF!</definedName>
    <definedName name="Outdoor">#REF!</definedName>
    <definedName name="PACK">[3]Sheet1!$EE$2:$EE$3</definedName>
    <definedName name="Pet_Care">#REF!</definedName>
    <definedName name="Pillow_Shams">#REF!</definedName>
    <definedName name="Pillowcases">#REF!</definedName>
    <definedName name="PORT_IFF">[8]a!$A$10:$B$35</definedName>
    <definedName name="_xlnm.Print_Area">#REF!</definedName>
    <definedName name="PRINT_AREA_MI">#REF!</definedName>
    <definedName name="Prints">#REF!</definedName>
    <definedName name="Quilts">#REF!</definedName>
    <definedName name="Ross_BA">#REF!</definedName>
    <definedName name="Seasonal">#REF!</definedName>
    <definedName name="Sheets_Full_Queen_King">#REF!</definedName>
    <definedName name="Sheets_Twin">#REF!</definedName>
    <definedName name="Shower_Curtains">#REF!</definedName>
    <definedName name="Slipcovers_Chair_Pads">#REF!</definedName>
    <definedName name="Slipcovers_Chair_Pads.">#REF!</definedName>
    <definedName name="Towels_Bath_Sheets">#REF!</definedName>
    <definedName name="UNIT">[3]Sheet1!$EF$2:$EF$3</definedName>
    <definedName name="Window_Treatments_Hardware_Accessories">#REF!</definedName>
    <definedName name="Window_Treatments_Hardware_Accessories.">#REF!</definedName>
    <definedName name="wood">[3]Sheet1!$EG$2:$EG$3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O8" i="1" l="1"/>
  <c r="BQ8" i="1" s="1"/>
  <c r="BJ8" i="1"/>
  <c r="BC8" i="1"/>
  <c r="AZ8" i="1"/>
  <c r="AW8" i="1"/>
  <c r="AT8" i="1"/>
  <c r="AR8" i="1"/>
  <c r="AP8" i="1"/>
  <c r="BD8" i="1" s="1"/>
  <c r="BE8" i="1" s="1"/>
  <c r="AL8" i="1"/>
  <c r="AM8" i="1" s="1"/>
  <c r="AF8" i="1"/>
  <c r="AH8" i="1" s="1"/>
  <c r="AJ8" i="1" s="1"/>
  <c r="BO7" i="1"/>
  <c r="BQ7" i="1" s="1"/>
  <c r="BJ7" i="1"/>
  <c r="BC7" i="1"/>
  <c r="AZ7" i="1"/>
  <c r="AW7" i="1"/>
  <c r="AT7" i="1"/>
  <c r="AR7" i="1"/>
  <c r="AP7" i="1"/>
  <c r="AL7" i="1"/>
  <c r="AM7" i="1" s="1"/>
  <c r="AF7" i="1"/>
  <c r="AH7" i="1" s="1"/>
  <c r="AJ7" i="1" s="1"/>
  <c r="BO6" i="1"/>
  <c r="BG6" i="1"/>
  <c r="BJ6" i="1" s="1"/>
  <c r="AL6" i="1"/>
  <c r="AF6" i="1"/>
  <c r="AH6" i="1" s="1"/>
  <c r="AJ6" i="1" s="1"/>
  <c r="BO5" i="1"/>
  <c r="BQ5" i="1" s="1"/>
  <c r="BJ5" i="1"/>
  <c r="BC5" i="1"/>
  <c r="AZ5" i="1"/>
  <c r="AW5" i="1"/>
  <c r="AT5" i="1"/>
  <c r="AR5" i="1"/>
  <c r="AP5" i="1"/>
  <c r="BD5" i="1" s="1"/>
  <c r="BE5" i="1" s="1"/>
  <c r="AL5" i="1"/>
  <c r="AM5" i="1" s="1"/>
  <c r="AF5" i="1"/>
  <c r="AH5" i="1" s="1"/>
  <c r="AJ5" i="1" s="1"/>
  <c r="BO4" i="1"/>
  <c r="BQ4" i="1" s="1"/>
  <c r="BJ4" i="1"/>
  <c r="BC4" i="1"/>
  <c r="AZ4" i="1"/>
  <c r="AW4" i="1"/>
  <c r="AT4" i="1"/>
  <c r="AR4" i="1"/>
  <c r="AP4" i="1"/>
  <c r="AL4" i="1"/>
  <c r="AM4" i="1" s="1"/>
  <c r="AF4" i="1"/>
  <c r="AH4" i="1" s="1"/>
  <c r="AJ4" i="1" s="1"/>
  <c r="BO3" i="1"/>
  <c r="BQ3" i="1" s="1"/>
  <c r="BJ3" i="1"/>
  <c r="BC3" i="1"/>
  <c r="AZ3" i="1"/>
  <c r="AW3" i="1"/>
  <c r="AT3" i="1"/>
  <c r="AR3" i="1"/>
  <c r="AP3" i="1"/>
  <c r="AL3" i="1"/>
  <c r="AM3" i="1" s="1"/>
  <c r="AF3" i="1"/>
  <c r="AH3" i="1" s="1"/>
  <c r="AJ3" i="1" s="1"/>
  <c r="BO2" i="1"/>
  <c r="BQ2" i="1" s="1"/>
  <c r="BJ2" i="1"/>
  <c r="BC2" i="1"/>
  <c r="AZ2" i="1"/>
  <c r="AW2" i="1"/>
  <c r="AT2" i="1"/>
  <c r="AR2" i="1"/>
  <c r="AP2" i="1"/>
  <c r="AL2" i="1"/>
  <c r="AM2" i="1" s="1"/>
  <c r="AF2" i="1"/>
  <c r="AH2" i="1" s="1"/>
  <c r="AJ2" i="1" s="1"/>
  <c r="AP6" i="1" l="1"/>
  <c r="AN3" i="1"/>
  <c r="BD4" i="1"/>
  <c r="BE4" i="1" s="1"/>
  <c r="BF4" i="1" s="1"/>
  <c r="BD2" i="1"/>
  <c r="BE2" i="1" s="1"/>
  <c r="BD7" i="1"/>
  <c r="BE7" i="1" s="1"/>
  <c r="BP5" i="1"/>
  <c r="BF5" i="1"/>
  <c r="AN5" i="1"/>
  <c r="BH5" i="1"/>
  <c r="BK5" i="1" s="1"/>
  <c r="BF8" i="1"/>
  <c r="BP8" i="1"/>
  <c r="AN2" i="1"/>
  <c r="BH2" i="1"/>
  <c r="BK2" i="1" s="1"/>
  <c r="BH8" i="1"/>
  <c r="BK8" i="1" s="1"/>
  <c r="AN8" i="1"/>
  <c r="AN7" i="1"/>
  <c r="BH7" i="1"/>
  <c r="BK7" i="1" s="1"/>
  <c r="AN4" i="1"/>
  <c r="BH4" i="1"/>
  <c r="BK4" i="1" s="1"/>
  <c r="BF2" i="1"/>
  <c r="BP2" i="1"/>
  <c r="BH3" i="1"/>
  <c r="BK3" i="1" s="1"/>
  <c r="AR6" i="1"/>
  <c r="AT6" i="1"/>
  <c r="BD3" i="1"/>
  <c r="BE3" i="1" s="1"/>
  <c r="BC6" i="1"/>
  <c r="AZ6" i="1"/>
  <c r="BQ6" i="1"/>
  <c r="AW6" i="1"/>
  <c r="AM6" i="1"/>
  <c r="AN6" i="1" s="1"/>
  <c r="BD6" i="1" l="1"/>
  <c r="BE6" i="1" s="1"/>
  <c r="BP4" i="1"/>
  <c r="BP7" i="1"/>
  <c r="BF7" i="1"/>
  <c r="BH6" i="1"/>
  <c r="BK6" i="1" s="1"/>
  <c r="BF6" i="1"/>
  <c r="BP6" i="1"/>
  <c r="BF3" i="1"/>
  <c r="BP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heather.zhu@jlahome.com</author>
  </authors>
  <commentList>
    <comment ref="AF1" authorId="0" shapeId="0" xr:uid="{F34DE1A9-9FFF-405A-AC2D-571F4EFAF3D5}">
      <text>
        <r>
          <rPr>
            <sz val="11"/>
            <rFont val="Calibri"/>
            <family val="2"/>
          </rPr>
          <t>[Carton Size L (cm)]*[Carton Size W (cm)]*[Carton Size H (cm)]/1000000</t>
        </r>
      </text>
    </comment>
    <comment ref="AH1" authorId="0" shapeId="0" xr:uid="{EAA1C5C0-F595-4191-A2DA-7657641B53A9}">
      <text>
        <r>
          <rPr>
            <sz val="11"/>
            <rFont val="Calibri"/>
            <family val="2"/>
          </rPr>
          <t xml:space="preserve">[Container Volumn]/[Cubic Meter per Carton]*[Case Pack]
</t>
        </r>
      </text>
    </comment>
    <comment ref="AJ1" authorId="0" shapeId="0" xr:uid="{4884C369-B2DA-49B3-AE93-369583CAADBB}">
      <text>
        <r>
          <rPr>
            <sz val="11"/>
            <rFont val="Calibri"/>
            <family val="2"/>
          </rPr>
          <t>[40ft Container Freight]/[Total Units per 40ft Container]</t>
        </r>
      </text>
    </comment>
    <comment ref="AM1" authorId="0" shapeId="0" xr:uid="{943449C7-D906-4C49-8A77-FE5545C2B671}">
      <text>
        <r>
          <rPr>
            <sz val="11"/>
            <rFont val="Calibri"/>
            <family val="2"/>
          </rPr>
          <t>[JLA DI Price]*[Duty Rate]</t>
        </r>
      </text>
    </comment>
    <comment ref="AN1" authorId="0" shapeId="0" xr:uid="{7DA2F4C6-CDD1-4481-B0DA-082AAFC5947B}">
      <text>
        <r>
          <rPr>
            <sz val="11"/>
            <rFont val="Calibri"/>
            <family val="2"/>
          </rPr>
          <t>[FOB Cost $ (Value)]+[Ocean Freight per Item $]+[Duty per Item $]</t>
        </r>
      </text>
    </comment>
    <comment ref="AP1" authorId="0" shapeId="0" xr:uid="{D599B026-D6EB-42D1-ACE6-A326730AE868}">
      <text>
        <r>
          <rPr>
            <sz val="11"/>
            <rFont val="Calibri"/>
            <family val="2"/>
          </rPr>
          <t>[JLA DI Price]*[DI %]</t>
        </r>
      </text>
    </comment>
    <comment ref="AR1" authorId="0" shapeId="0" xr:uid="{1675C2E5-6EE3-4C6E-9DCB-BC00CCA5B0A6}">
      <text>
        <r>
          <rPr>
            <sz val="11"/>
            <rFont val="Calibri"/>
            <family val="2"/>
          </rPr>
          <t>[JLA DI Price]*[Royalty %]</t>
        </r>
      </text>
    </comment>
    <comment ref="AT1" authorId="0" shapeId="0" xr:uid="{4FAC7525-C142-49DF-BE8D-F26F685A15E4}">
      <text>
        <r>
          <rPr>
            <sz val="11"/>
            <rFont val="Calibri"/>
            <family val="2"/>
          </rPr>
          <t>[JLA DI Price]*[Rebate %]</t>
        </r>
      </text>
    </comment>
    <comment ref="AW1" authorId="0" shapeId="0" xr:uid="{B98E38A8-8DDE-40C3-85EF-932F7156AE95}">
      <text>
        <r>
          <rPr>
            <sz val="11"/>
            <rFont val="Calibri"/>
            <family val="2"/>
          </rPr>
          <t>[JLA DI Price]*[Load 1 %]</t>
        </r>
      </text>
    </comment>
    <comment ref="AZ1" authorId="0" shapeId="0" xr:uid="{9400A0B0-062B-4E14-9C38-29F74D6578D6}">
      <text>
        <r>
          <rPr>
            <sz val="11"/>
            <rFont val="Calibri"/>
            <family val="2"/>
          </rPr>
          <t>[JLA DI Price]*[Load 2 %]</t>
        </r>
      </text>
    </comment>
    <comment ref="BC1" authorId="0" shapeId="0" xr:uid="{F829F364-BC39-4E31-8BCA-B7F0533E8244}">
      <text>
        <r>
          <rPr>
            <sz val="11"/>
            <rFont val="Calibri"/>
            <family val="2"/>
          </rPr>
          <t>[JLA DI Price]*[Load 3 %]</t>
        </r>
      </text>
    </comment>
    <comment ref="BD1" authorId="0" shapeId="0" xr:uid="{07D41C7C-FCBA-493E-81D2-F8E26C4A2B5F}">
      <text>
        <r>
          <rPr>
            <sz val="11"/>
            <rFont val="Calibri"/>
            <family val="2"/>
          </rPr>
          <t>[DA $]+[Royalty $]+[Rebate $]+[Load 1 $]+[Load 2 $]+[Laod 3 $]</t>
        </r>
      </text>
    </comment>
    <comment ref="BE1" authorId="0" shapeId="0" xr:uid="{C5B2B922-B5C6-40DF-B923-4E87890EA32F}">
      <text>
        <r>
          <rPr>
            <sz val="11"/>
            <rFont val="Calibri"/>
            <family val="2"/>
          </rPr>
          <t>[FOB Cost $ (Value)]+[Total Load $]</t>
        </r>
      </text>
    </comment>
    <comment ref="BF1" authorId="0" shapeId="0" xr:uid="{6F238494-044D-4F21-B67D-8B975C43D1B2}">
      <text>
        <r>
          <rPr>
            <sz val="11"/>
            <rFont val="Calibri"/>
            <family val="2"/>
          </rPr>
          <t>([JLA DI Price]-[FOB with Loads $])/[JLA DI Price]</t>
        </r>
      </text>
    </comment>
    <comment ref="BH1" authorId="0" shapeId="0" xr:uid="{0324EC1D-77CF-4017-8321-860AAFABC828}">
      <text>
        <r>
          <rPr>
            <sz val="11"/>
            <rFont val="Calibri"/>
            <family val="2"/>
          </rPr>
          <t>[JLA DI Price]+[Ocean Freight per Item $]+[Duty per Item $]</t>
        </r>
      </text>
    </comment>
    <comment ref="BJ1" authorId="0" shapeId="0" xr:uid="{C9FF7282-30D9-42CF-A5DD-F640135E26CD}">
      <text>
        <r>
          <rPr>
            <sz val="11"/>
            <rFont val="Calibri"/>
            <family val="2"/>
          </rPr>
          <t>([Suggested Reatil Price]-[JLA DI Price])/[Suggested Reatil Price]</t>
        </r>
      </text>
    </comment>
    <comment ref="BK1" authorId="0" shapeId="0" xr:uid="{DF35A051-5EAB-43F1-BB36-47B350CEF2BC}">
      <text>
        <r>
          <rPr>
            <sz val="11"/>
            <rFont val="Calibri"/>
            <family val="2"/>
          </rPr>
          <t>([Suggested Reatil Price]-[Estimated Retailer LDP Cost])/[Suggested Reatil Price]</t>
        </r>
      </text>
    </comment>
    <comment ref="BO1" authorId="0" shapeId="0" xr:uid="{536231C1-123E-4837-B4C8-1A191E24BB91}">
      <text>
        <r>
          <rPr>
            <sz val="11"/>
            <rFont val="Calibri"/>
            <family val="2"/>
          </rPr>
          <t>[Total Quantity]*[Ratio]</t>
        </r>
      </text>
    </comment>
    <comment ref="BP1" authorId="0" shapeId="0" xr:uid="{32FABDDD-2077-418D-9333-EBA523F3B24F}">
      <text>
        <r>
          <rPr>
            <sz val="11"/>
            <rFont val="Calibri"/>
            <family val="2"/>
          </rPr>
          <t>[FOB with Loads $]*[Quantity]</t>
        </r>
      </text>
    </comment>
    <comment ref="BQ1" authorId="0" shapeId="0" xr:uid="{166992B0-E6C2-4761-9485-5F28B6F9803F}">
      <text>
        <r>
          <rPr>
            <sz val="11"/>
            <rFont val="Calibri"/>
            <family val="2"/>
          </rPr>
          <t>[JLA DI Price]*[Quantity]</t>
        </r>
      </text>
    </comment>
  </commentList>
</comments>
</file>

<file path=xl/sharedStrings.xml><?xml version="1.0" encoding="utf-8"?>
<sst xmlns="http://schemas.openxmlformats.org/spreadsheetml/2006/main" count="181" uniqueCount="113">
  <si>
    <t>Line No.</t>
  </si>
  <si>
    <t>Photo</t>
  </si>
  <si>
    <t>VIN/Art No.</t>
  </si>
  <si>
    <t>Brand</t>
  </si>
  <si>
    <t>Licensor</t>
  </si>
  <si>
    <t>Product Category</t>
  </si>
  <si>
    <t>Pattern</t>
  </si>
  <si>
    <t>Item Description</t>
  </si>
  <si>
    <t>Description-Short</t>
  </si>
  <si>
    <t>Fabrication</t>
  </si>
  <si>
    <t>Material-Short</t>
  </si>
  <si>
    <t>Size/Spec.</t>
  </si>
  <si>
    <t>Color</t>
  </si>
  <si>
    <t>Trim</t>
  </si>
  <si>
    <t>Customer Item#</t>
  </si>
  <si>
    <t>Additional Customer Item#</t>
  </si>
  <si>
    <t>Item No.</t>
  </si>
  <si>
    <t>UPC</t>
  </si>
  <si>
    <t>Unit of Measure</t>
  </si>
  <si>
    <t>UCCPM Price</t>
  </si>
  <si>
    <t>FOB Cost $ (Value)</t>
  </si>
  <si>
    <t>Package Type</t>
  </si>
  <si>
    <t>Packaging</t>
  </si>
  <si>
    <t>PDQ Size L (cm)</t>
  </si>
  <si>
    <t>PDQ Size W (cm)</t>
  </si>
  <si>
    <t>PDQ Size H (cm)</t>
  </si>
  <si>
    <t>Carton Size L (cm)</t>
  </si>
  <si>
    <t>Carton Size W (cm)</t>
  </si>
  <si>
    <t>Carton Size H (cm)</t>
  </si>
  <si>
    <t>Carton Gross Weight (kg)</t>
  </si>
  <si>
    <t>Case Pack</t>
  </si>
  <si>
    <t>Cubic Meter per Carton</t>
  </si>
  <si>
    <t>Container Volume</t>
  </si>
  <si>
    <t>Total Units per 40ft Container</t>
  </si>
  <si>
    <t>40ft Container Freight</t>
  </si>
  <si>
    <t>Ocean Freight per Item $</t>
  </si>
  <si>
    <t>HTS Code</t>
  </si>
  <si>
    <t>Duty Rate</t>
  </si>
  <si>
    <t>Duty per Item $</t>
  </si>
  <si>
    <t>LDP Cost $</t>
  </si>
  <si>
    <t>DA %</t>
  </si>
  <si>
    <t>DA $</t>
  </si>
  <si>
    <t>Royalty %</t>
  </si>
  <si>
    <t>Royalty $</t>
  </si>
  <si>
    <t>Rebate/Co-op %</t>
  </si>
  <si>
    <t>Rebate/Co-op $</t>
  </si>
  <si>
    <t>Load 1</t>
  </si>
  <si>
    <t>Load 1 %</t>
  </si>
  <si>
    <t>Load 1 $</t>
  </si>
  <si>
    <t>Load 2</t>
  </si>
  <si>
    <t>Load 2 %</t>
  </si>
  <si>
    <t>Load 2 $</t>
  </si>
  <si>
    <t>Load 3</t>
  </si>
  <si>
    <t>Load 3 %</t>
  </si>
  <si>
    <t>Load 3 $</t>
  </si>
  <si>
    <t>Total Load $</t>
  </si>
  <si>
    <t>FOB with Loads $</t>
  </si>
  <si>
    <t>JLA FOB MU%</t>
  </si>
  <si>
    <t>JLA DI Price</t>
  </si>
  <si>
    <t>Estimated Retailer LDP Cost</t>
  </si>
  <si>
    <t>Suggested Retail Price</t>
  </si>
  <si>
    <t>Retail Markup %</t>
  </si>
  <si>
    <t>Retail Markup on Landed Price %</t>
  </si>
  <si>
    <t>Additional Customer Price</t>
  </si>
  <si>
    <t>Total Quantity</t>
  </si>
  <si>
    <t>Ratio</t>
  </si>
  <si>
    <t>Quantity</t>
  </si>
  <si>
    <t>Total Cost</t>
  </si>
  <si>
    <t>Total Sales</t>
  </si>
  <si>
    <t>Remarks</t>
  </si>
  <si>
    <t>Port</t>
  </si>
  <si>
    <t>COO</t>
  </si>
  <si>
    <t>Vendor</t>
  </si>
  <si>
    <t>Laura Ashley</t>
  </si>
  <si>
    <t>Laura Ashley 5%</t>
  </si>
  <si>
    <t>Shower Curtain</t>
  </si>
  <si>
    <t>Nora</t>
  </si>
  <si>
    <r>
      <t xml:space="preserve">100% Cotton 20x10/76x28 Duck </t>
    </r>
    <r>
      <rPr>
        <b/>
        <sz val="10"/>
        <rFont val="Arial"/>
        <family val="2"/>
      </rPr>
      <t xml:space="preserve">160gsm  </t>
    </r>
    <r>
      <rPr>
        <sz val="10"/>
        <rFont val="Arial"/>
        <family val="2"/>
      </rPr>
      <t xml:space="preserve">                                           </t>
    </r>
    <r>
      <rPr>
        <sz val="10"/>
        <color rgb="FFFF0000"/>
        <rFont val="Arial"/>
        <family val="2"/>
      </rPr>
      <t>Pigment Rotary Print</t>
    </r>
  </si>
  <si>
    <t>Cotton</t>
  </si>
  <si>
    <t>72x72"</t>
  </si>
  <si>
    <t>Multi</t>
    <phoneticPr fontId="2" type="noConversion"/>
  </si>
  <si>
    <t>LA70-0386</t>
    <phoneticPr fontId="2" type="noConversion"/>
  </si>
  <si>
    <t>6303.12.0090</t>
  </si>
  <si>
    <t>Karachi,Pakistan</t>
  </si>
  <si>
    <t>Pakistan</t>
  </si>
  <si>
    <t>MK/ Maheen</t>
  </si>
  <si>
    <t>Ditsy Floral</t>
  </si>
  <si>
    <t>LA70-0387</t>
  </si>
  <si>
    <t>With Pompom Trim</t>
  </si>
  <si>
    <t xml:space="preserve">Knowlton Ditsy
</t>
    <phoneticPr fontId="2" type="noConversion"/>
  </si>
  <si>
    <r>
      <t xml:space="preserve">Shower Curtain
</t>
    </r>
    <r>
      <rPr>
        <sz val="10"/>
        <color rgb="FFFF0000"/>
        <rFont val="Arial"/>
        <family val="2"/>
      </rPr>
      <t xml:space="preserve">- Pom Pom Trim </t>
    </r>
  </si>
  <si>
    <r>
      <t xml:space="preserve">100% Cotton 20x10/76x28 Duck 160gsm                                             Pigment Rotary Print
</t>
    </r>
    <r>
      <rPr>
        <sz val="10"/>
        <color rgb="FFFF0000"/>
        <rFont val="Arial"/>
        <family val="2"/>
      </rPr>
      <t>Pom Pom Trim on 3 sides</t>
    </r>
  </si>
  <si>
    <t>LA70-0388</t>
  </si>
  <si>
    <t>With Ruffle</t>
  </si>
  <si>
    <t xml:space="preserve">Walled Garden
</t>
    <phoneticPr fontId="2" type="noConversion"/>
  </si>
  <si>
    <r>
      <t xml:space="preserve">Shower Curtain
</t>
    </r>
    <r>
      <rPr>
        <sz val="10"/>
        <color rgb="FFFF0000"/>
        <rFont val="Arial"/>
        <family val="2"/>
      </rPr>
      <t>- With Ruffle</t>
    </r>
  </si>
  <si>
    <r>
      <t xml:space="preserve">100% Cotton 20x10/76x28 Duck 160gsm                                             Pigment Rotary Print
</t>
    </r>
    <r>
      <rPr>
        <sz val="10"/>
        <color rgb="FFFF0000"/>
        <rFont val="Arial"/>
        <family val="2"/>
      </rPr>
      <t xml:space="preserve"> 3" Ruffle on sides and bottom</t>
    </r>
  </si>
  <si>
    <t>Blush</t>
  </si>
  <si>
    <t>LA70-0389</t>
  </si>
  <si>
    <t>AMERICANA</t>
  </si>
  <si>
    <r>
      <t>65% Cotton 35% Polyester 150Dx10CTN Slub/76x44 160gsm Solid Dyed</t>
    </r>
    <r>
      <rPr>
        <sz val="10"/>
        <color rgb="FFFF0000"/>
        <rFont val="Arial"/>
        <family val="2"/>
      </rPr>
      <t xml:space="preserve">
Scalloping edge fabric binding on sides and bottom</t>
    </r>
  </si>
  <si>
    <t>CVC</t>
  </si>
  <si>
    <t xml:space="preserve">WHITE/NAVY </t>
  </si>
  <si>
    <t>LA70-0390</t>
  </si>
  <si>
    <t>MK</t>
  </si>
  <si>
    <t>Ruffle at bottom</t>
  </si>
  <si>
    <t>Oxford Stripe</t>
  </si>
  <si>
    <r>
      <t xml:space="preserve">52% Cotton 48% Polyester 40/2x20/56x56 140gsm </t>
    </r>
    <r>
      <rPr>
        <sz val="10"/>
        <color theme="1"/>
        <rFont val="Arial"/>
        <family val="2"/>
      </rPr>
      <t>Yarn Dyed</t>
    </r>
    <r>
      <rPr>
        <sz val="10"/>
        <rFont val="Arial"/>
        <family val="2"/>
      </rPr>
      <t xml:space="preserve">
</t>
    </r>
    <r>
      <rPr>
        <sz val="10"/>
        <color rgb="FFFF0000"/>
        <rFont val="Arial"/>
        <family val="2"/>
      </rPr>
      <t>1.5" ruffle at bottom</t>
    </r>
  </si>
  <si>
    <t xml:space="preserve">Pink </t>
  </si>
  <si>
    <t>LA70-0391</t>
  </si>
  <si>
    <r>
      <t xml:space="preserve">52% Cotton 48% Polyester 40/2x20/56x56 140gsm </t>
    </r>
    <r>
      <rPr>
        <sz val="10"/>
        <color rgb="FFFF0000"/>
        <rFont val="Arial"/>
        <family val="2"/>
      </rPr>
      <t>Yarn Dyed</t>
    </r>
  </si>
  <si>
    <t>Denim</t>
  </si>
  <si>
    <t>LA70-0392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</si>
</sst>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26" formatCode="\$#,##0.00_);[Red]\(\$#,##0.00\)"/>
    <numFmt numFmtId="176" formatCode="&quot;$&quot;#,##0.00"/>
    <numFmt numFmtId="177" formatCode="0.0"/>
    <numFmt numFmtId="178" formatCode="0.000"/>
    <numFmt numFmtId="179" formatCode="\$#,##0.00;\-\$#,##0.00"/>
    <numFmt numFmtId="180" formatCode="[$$-409]#,##0.000000"/>
    <numFmt numFmtId="181" formatCode="_(* #,##0.00_);_(* \(#,##0.00\);_(* &quot;-&quot;??_);_(@_)"/>
    <numFmt numFmtId="182" formatCode="[$$-409]#,##0.00;\-[$$-409]#,##0.00"/>
    <numFmt numFmtId="183" formatCode="_(* #,##0_);_(* \(#,##0\);_(* &quot;-&quot;??_);_(@_)"/>
  </numFmts>
  <fonts count="19" x14ac:knownFonts="1">
    <font>
      <sz val="11"/>
      <name val="Calibri"/>
      <family val="2"/>
    </font>
    <font>
      <sz val="11"/>
      <name val="Calibri"/>
      <family val="2"/>
    </font>
    <font>
      <sz val="9"/>
      <name val="宋体"/>
      <family val="3"/>
      <charset val="134"/>
    </font>
    <font>
      <b/>
      <sz val="11"/>
      <name val="Calibri"/>
      <family val="2"/>
    </font>
    <font>
      <b/>
      <i/>
      <sz val="11"/>
      <name val="Calibri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sz val="12"/>
      <name val="宋体"/>
      <family val="3"/>
      <charset val="134"/>
    </font>
    <font>
      <sz val="11"/>
      <color indexed="8"/>
      <name val="Calibri"/>
      <family val="2"/>
    </font>
    <font>
      <b/>
      <sz val="10"/>
      <color indexed="8"/>
      <name val="Arial"/>
      <family val="2"/>
    </font>
    <font>
      <sz val="10"/>
      <color rgb="FFFF0000"/>
      <name val="Arial"/>
      <family val="2"/>
    </font>
    <font>
      <sz val="10"/>
      <name val="Arial"/>
      <family val="2"/>
      <charset val="177"/>
    </font>
    <font>
      <sz val="10"/>
      <color rgb="FFFF0000"/>
      <name val="Calibri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2">
    <xf numFmtId="0" fontId="0" fillId="0" borderId="0"/>
    <xf numFmtId="0" fontId="1" fillId="0" borderId="0"/>
    <xf numFmtId="0" fontId="5" fillId="0" borderId="0"/>
    <xf numFmtId="0" fontId="8" fillId="0" borderId="0"/>
    <xf numFmtId="0" fontId="9" fillId="0" borderId="0">
      <alignment vertical="center"/>
    </xf>
    <xf numFmtId="0" fontId="12" fillId="0" borderId="0"/>
    <xf numFmtId="180" fontId="5" fillId="0" borderId="0"/>
    <xf numFmtId="9" fontId="1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8" fillId="0" borderId="0"/>
    <xf numFmtId="180" fontId="9" fillId="0" borderId="0">
      <alignment vertical="center"/>
    </xf>
    <xf numFmtId="0" fontId="8" fillId="0" borderId="0"/>
  </cellStyleXfs>
  <cellXfs count="77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" fillId="0" borderId="0" xfId="1" applyAlignment="1">
      <alignment wrapText="1"/>
    </xf>
    <xf numFmtId="10" fontId="0" fillId="0" borderId="0" xfId="0" applyNumberFormat="1" applyAlignment="1">
      <alignment wrapText="1"/>
    </xf>
    <xf numFmtId="176" fontId="0" fillId="0" borderId="0" xfId="0" applyNumberFormat="1" applyAlignment="1">
      <alignment wrapText="1"/>
    </xf>
    <xf numFmtId="2" fontId="0" fillId="0" borderId="0" xfId="0" applyNumberFormat="1" applyAlignment="1">
      <alignment wrapText="1"/>
    </xf>
    <xf numFmtId="0" fontId="3" fillId="0" borderId="1" xfId="0" applyFont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wrapText="1"/>
    </xf>
    <xf numFmtId="0" fontId="4" fillId="5" borderId="1" xfId="0" applyFont="1" applyFill="1" applyBorder="1" applyAlignment="1">
      <alignment horizontal="center" wrapText="1"/>
    </xf>
    <xf numFmtId="0" fontId="3" fillId="5" borderId="1" xfId="0" applyFont="1" applyFill="1" applyBorder="1" applyAlignment="1">
      <alignment horizontal="center" wrapText="1"/>
    </xf>
    <xf numFmtId="0" fontId="3" fillId="5" borderId="1" xfId="1" applyFont="1" applyFill="1" applyBorder="1" applyAlignment="1">
      <alignment horizontal="center" wrapText="1"/>
    </xf>
    <xf numFmtId="176" fontId="3" fillId="2" borderId="1" xfId="0" applyNumberFormat="1" applyFont="1" applyFill="1" applyBorder="1" applyAlignment="1">
      <alignment horizontal="center" wrapText="1"/>
    </xf>
    <xf numFmtId="176" fontId="3" fillId="6" borderId="1" xfId="0" applyNumberFormat="1" applyFont="1" applyFill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177" fontId="3" fillId="0" borderId="1" xfId="0" applyNumberFormat="1" applyFont="1" applyBorder="1" applyAlignment="1">
      <alignment horizontal="center" wrapText="1"/>
    </xf>
    <xf numFmtId="2" fontId="3" fillId="0" borderId="1" xfId="0" applyNumberFormat="1" applyFont="1" applyBorder="1" applyAlignment="1">
      <alignment horizontal="center" wrapText="1"/>
    </xf>
    <xf numFmtId="1" fontId="3" fillId="0" borderId="1" xfId="0" applyNumberFormat="1" applyFont="1" applyBorder="1" applyAlignment="1">
      <alignment horizontal="center" wrapText="1"/>
    </xf>
    <xf numFmtId="178" fontId="6" fillId="0" borderId="1" xfId="2" applyNumberFormat="1" applyFont="1" applyBorder="1" applyAlignment="1">
      <alignment wrapText="1"/>
    </xf>
    <xf numFmtId="2" fontId="7" fillId="0" borderId="1" xfId="2" applyNumberFormat="1" applyFont="1" applyBorder="1" applyAlignment="1">
      <alignment wrapText="1"/>
    </xf>
    <xf numFmtId="1" fontId="6" fillId="0" borderId="1" xfId="2" applyNumberFormat="1" applyFont="1" applyBorder="1" applyAlignment="1">
      <alignment wrapText="1"/>
    </xf>
    <xf numFmtId="176" fontId="6" fillId="0" borderId="1" xfId="2" applyNumberFormat="1" applyFont="1" applyBorder="1" applyAlignment="1">
      <alignment wrapText="1"/>
    </xf>
    <xf numFmtId="10" fontId="3" fillId="0" borderId="1" xfId="0" applyNumberFormat="1" applyFont="1" applyBorder="1" applyAlignment="1">
      <alignment horizontal="center" wrapText="1"/>
    </xf>
    <xf numFmtId="176" fontId="6" fillId="5" borderId="1" xfId="2" applyNumberFormat="1" applyFont="1" applyFill="1" applyBorder="1" applyAlignment="1">
      <alignment wrapText="1"/>
    </xf>
    <xf numFmtId="176" fontId="7" fillId="0" borderId="1" xfId="2" applyNumberFormat="1" applyFont="1" applyBorder="1" applyAlignment="1">
      <alignment wrapText="1"/>
    </xf>
    <xf numFmtId="176" fontId="6" fillId="3" borderId="1" xfId="2" applyNumberFormat="1" applyFont="1" applyFill="1" applyBorder="1" applyAlignment="1">
      <alignment wrapText="1"/>
    </xf>
    <xf numFmtId="10" fontId="6" fillId="3" borderId="1" xfId="2" applyNumberFormat="1" applyFont="1" applyFill="1" applyBorder="1" applyAlignment="1">
      <alignment wrapText="1"/>
    </xf>
    <xf numFmtId="176" fontId="7" fillId="7" borderId="1" xfId="2" applyNumberFormat="1" applyFont="1" applyFill="1" applyBorder="1" applyAlignment="1">
      <alignment wrapText="1"/>
    </xf>
    <xf numFmtId="176" fontId="3" fillId="3" borderId="1" xfId="0" applyNumberFormat="1" applyFont="1" applyFill="1" applyBorder="1" applyAlignment="1">
      <alignment horizontal="center" wrapText="1"/>
    </xf>
    <xf numFmtId="176" fontId="7" fillId="3" borderId="1" xfId="2" applyNumberFormat="1" applyFont="1" applyFill="1" applyBorder="1" applyAlignment="1">
      <alignment wrapText="1"/>
    </xf>
    <xf numFmtId="0" fontId="3" fillId="0" borderId="1" xfId="0" applyFont="1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5" fillId="0" borderId="1" xfId="3" applyFont="1" applyBorder="1" applyAlignment="1">
      <alignment horizontal="left" vertical="center" wrapText="1"/>
    </xf>
    <xf numFmtId="0" fontId="10" fillId="0" borderId="1" xfId="4" applyFont="1" applyBorder="1" applyAlignment="1">
      <alignment horizontal="left" vertical="center" wrapText="1"/>
    </xf>
    <xf numFmtId="0" fontId="1" fillId="0" borderId="1" xfId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vertical="center" wrapText="1"/>
    </xf>
    <xf numFmtId="0" fontId="5" fillId="0" borderId="1" xfId="1" applyFont="1" applyBorder="1"/>
    <xf numFmtId="49" fontId="0" fillId="0" borderId="1" xfId="0" applyNumberFormat="1" applyBorder="1" applyAlignment="1">
      <alignment vertical="center"/>
    </xf>
    <xf numFmtId="179" fontId="0" fillId="0" borderId="1" xfId="0" applyNumberFormat="1" applyBorder="1" applyAlignment="1">
      <alignment vertical="center"/>
    </xf>
    <xf numFmtId="176" fontId="0" fillId="5" borderId="1" xfId="0" applyNumberFormat="1" applyFill="1" applyBorder="1" applyAlignment="1">
      <alignment horizontal="center" vertical="center"/>
    </xf>
    <xf numFmtId="1" fontId="5" fillId="0" borderId="1" xfId="5" applyNumberFormat="1" applyFont="1" applyBorder="1" applyAlignment="1">
      <alignment horizontal="center" vertical="center" wrapText="1"/>
    </xf>
    <xf numFmtId="2" fontId="0" fillId="0" borderId="1" xfId="0" applyNumberFormat="1" applyBorder="1" applyAlignment="1">
      <alignment vertical="center" wrapText="1"/>
    </xf>
    <xf numFmtId="1" fontId="0" fillId="0" borderId="1" xfId="0" applyNumberFormat="1" applyBorder="1" applyAlignment="1">
      <alignment horizontal="center" vertical="center"/>
    </xf>
    <xf numFmtId="178" fontId="0" fillId="8" borderId="1" xfId="0" applyNumberFormat="1" applyFill="1" applyBorder="1" applyAlignment="1">
      <alignment vertical="center"/>
    </xf>
    <xf numFmtId="2" fontId="0" fillId="0" borderId="1" xfId="0" applyNumberFormat="1" applyBorder="1" applyAlignment="1">
      <alignment vertical="center"/>
    </xf>
    <xf numFmtId="1" fontId="0" fillId="8" borderId="1" xfId="0" applyNumberFormat="1" applyFill="1" applyBorder="1" applyAlignment="1">
      <alignment vertical="center"/>
    </xf>
    <xf numFmtId="3" fontId="0" fillId="0" borderId="1" xfId="0" applyNumberFormat="1" applyBorder="1" applyAlignment="1">
      <alignment vertical="center"/>
    </xf>
    <xf numFmtId="176" fontId="0" fillId="8" borderId="1" xfId="0" applyNumberFormat="1" applyFill="1" applyBorder="1" applyAlignment="1">
      <alignment vertical="center"/>
    </xf>
    <xf numFmtId="180" fontId="5" fillId="0" borderId="1" xfId="6" applyBorder="1" applyAlignment="1">
      <alignment horizontal="left" vertical="center" wrapText="1"/>
    </xf>
    <xf numFmtId="10" fontId="5" fillId="0" borderId="1" xfId="5" applyNumberFormat="1" applyFont="1" applyBorder="1" applyAlignment="1">
      <alignment horizontal="left" vertical="center" wrapText="1"/>
    </xf>
    <xf numFmtId="10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10" fontId="0" fillId="8" borderId="1" xfId="7" applyNumberFormat="1" applyFont="1" applyFill="1" applyBorder="1" applyAlignment="1">
      <alignment vertical="center"/>
    </xf>
    <xf numFmtId="176" fontId="7" fillId="9" borderId="1" xfId="5" applyNumberFormat="1" applyFont="1" applyFill="1" applyBorder="1" applyAlignment="1">
      <alignment horizontal="center" vertical="center" wrapText="1"/>
    </xf>
    <xf numFmtId="176" fontId="0" fillId="0" borderId="1" xfId="0" applyNumberFormat="1" applyBorder="1" applyAlignment="1">
      <alignment vertical="center" wrapText="1"/>
    </xf>
    <xf numFmtId="1" fontId="5" fillId="3" borderId="1" xfId="8" applyNumberFormat="1" applyFont="1" applyFill="1" applyBorder="1" applyAlignment="1">
      <alignment horizontal="center" vertical="center" wrapText="1"/>
    </xf>
    <xf numFmtId="3" fontId="0" fillId="8" borderId="1" xfId="0" applyNumberFormat="1" applyFill="1" applyBorder="1" applyAlignment="1">
      <alignment vertical="center"/>
    </xf>
    <xf numFmtId="0" fontId="0" fillId="0" borderId="0" xfId="0" applyAlignment="1">
      <alignment vertical="center"/>
    </xf>
    <xf numFmtId="0" fontId="13" fillId="0" borderId="1" xfId="0" applyFont="1" applyBorder="1"/>
    <xf numFmtId="176" fontId="14" fillId="9" borderId="1" xfId="9" applyNumberFormat="1" applyFont="1" applyFill="1" applyBorder="1" applyAlignment="1">
      <alignment horizontal="center" vertical="center"/>
    </xf>
    <xf numFmtId="180" fontId="15" fillId="0" borderId="1" xfId="10" applyFont="1" applyBorder="1" applyAlignment="1">
      <alignment horizontal="left" vertical="center"/>
    </xf>
    <xf numFmtId="180" fontId="16" fillId="0" borderId="1" xfId="10" applyFont="1" applyBorder="1" applyAlignment="1">
      <alignment horizontal="left" vertical="center"/>
    </xf>
    <xf numFmtId="176" fontId="7" fillId="5" borderId="1" xfId="11" applyNumberFormat="1" applyFont="1" applyFill="1" applyBorder="1" applyAlignment="1">
      <alignment horizontal="center" vertical="center"/>
    </xf>
    <xf numFmtId="1" fontId="5" fillId="3" borderId="1" xfId="8" applyNumberFormat="1" applyFont="1" applyFill="1" applyBorder="1" applyAlignment="1">
      <alignment horizontal="center" vertical="center"/>
    </xf>
    <xf numFmtId="0" fontId="5" fillId="0" borderId="1" xfId="11" applyFont="1" applyBorder="1" applyAlignment="1">
      <alignment horizontal="left" vertical="center"/>
    </xf>
    <xf numFmtId="0" fontId="11" fillId="0" borderId="1" xfId="3" applyFont="1" applyBorder="1" applyAlignment="1">
      <alignment horizontal="left" wrapText="1"/>
    </xf>
    <xf numFmtId="0" fontId="7" fillId="0" borderId="1" xfId="11" applyFont="1" applyBorder="1" applyAlignment="1">
      <alignment horizontal="left" vertical="center"/>
    </xf>
    <xf numFmtId="179" fontId="0" fillId="5" borderId="1" xfId="0" applyNumberFormat="1" applyFill="1" applyBorder="1" applyAlignment="1">
      <alignment horizontal="center" vertical="center"/>
    </xf>
    <xf numFmtId="183" fontId="18" fillId="10" borderId="1" xfId="8" applyNumberFormat="1" applyFont="1" applyFill="1" applyBorder="1" applyAlignment="1">
      <alignment horizontal="center" vertical="center" wrapText="1"/>
    </xf>
    <xf numFmtId="176" fontId="14" fillId="3" borderId="1" xfId="11" applyNumberFormat="1" applyFont="1" applyFill="1" applyBorder="1" applyAlignment="1">
      <alignment horizontal="center" vertical="center"/>
    </xf>
    <xf numFmtId="26" fontId="0" fillId="0" borderId="1" xfId="0" applyNumberFormat="1" applyBorder="1" applyAlignment="1">
      <alignment vertical="center"/>
    </xf>
    <xf numFmtId="177" fontId="0" fillId="0" borderId="0" xfId="0" applyNumberFormat="1" applyAlignment="1">
      <alignment wrapText="1"/>
    </xf>
    <xf numFmtId="1" fontId="0" fillId="0" borderId="0" xfId="0" applyNumberFormat="1" applyAlignment="1">
      <alignment wrapText="1"/>
    </xf>
    <xf numFmtId="178" fontId="0" fillId="0" borderId="0" xfId="0" applyNumberFormat="1" applyAlignment="1">
      <alignment wrapText="1"/>
    </xf>
  </cellXfs>
  <cellStyles count="12">
    <cellStyle name="Comma 2" xfId="8" xr:uid="{8BA261CE-B883-4EEA-A676-47F8453682B3}"/>
    <cellStyle name="Normal 2" xfId="1" xr:uid="{94B7BA3D-5542-4C4E-87F4-21AE13D786BC}"/>
    <cellStyle name="Normal 2 18 2" xfId="2" xr:uid="{0BFB5E16-C598-433A-BB70-577197570582}"/>
    <cellStyle name="Normal 2 2" xfId="9" xr:uid="{B5A1C6D6-589B-4517-B8F4-9F8B1B45C069}"/>
    <cellStyle name="Normal 2 31" xfId="11" xr:uid="{55297FA6-09D6-4519-B341-29B6A9A738AE}"/>
    <cellStyle name="Normal 3" xfId="4" xr:uid="{623E9CF2-2212-413F-87E7-B88579A7A1B4}"/>
    <cellStyle name="Normal 65" xfId="10" xr:uid="{30900B72-93CC-4E5E-8D01-4618E11AB4A2}"/>
    <cellStyle name="Percent 2" xfId="7" xr:uid="{3F19C7C4-3D75-41EC-94FE-D2B9D921C9BC}"/>
    <cellStyle name="常规" xfId="0" builtinId="0"/>
    <cellStyle name="常规_quotation-Mercury  3.22.2011 (for BBB)_BBB Spring 12 Styleout Belize - Heather 102111" xfId="3" xr:uid="{C98B04E5-B7AC-4102-AF1F-1F9251B94393}"/>
    <cellStyle name="样式 1" xfId="5" xr:uid="{03CECE81-9940-4D90-A930-E39B6E091999}"/>
    <cellStyle name="样式 1 2 2" xfId="6" xr:uid="{2B8BE210-7055-4218-9F00-AC89D7EB23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134697</xdr:colOff>
      <xdr:row>3</xdr:row>
      <xdr:rowOff>121867</xdr:rowOff>
    </xdr:from>
    <xdr:to>
      <xdr:col>1</xdr:col>
      <xdr:colOff>1007019</xdr:colOff>
      <xdr:row>3</xdr:row>
      <xdr:rowOff>934186</xdr:rowOff>
    </xdr:to>
    <xdr:pic>
      <xdr:nvPicPr>
        <xdr:cNvPr id="2" name="Picture 1" descr="A shower curtain with a floral pattern&#10;&#10;AI-generated content may be incorrect.">
          <a:extLst>
            <a:ext uri="{FF2B5EF4-FFF2-40B4-BE49-F238E27FC236}">
              <a16:creationId xmlns:a16="http://schemas.microsoft.com/office/drawing/2014/main" id="{2BB68322-6947-48D7-9D01-CAA882F35F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45897" y="3957267"/>
          <a:ext cx="872322" cy="812319"/>
        </a:xfrm>
        <a:prstGeom prst="rect">
          <a:avLst/>
        </a:prstGeom>
      </xdr:spPr>
    </xdr:pic>
    <xdr:clientData/>
  </xdr:twoCellAnchor>
  <xdr:twoCellAnchor editAs="oneCell">
    <xdr:from>
      <xdr:col>1</xdr:col>
      <xdr:colOff>1199444</xdr:colOff>
      <xdr:row>3</xdr:row>
      <xdr:rowOff>352778</xdr:rowOff>
    </xdr:from>
    <xdr:to>
      <xdr:col>1</xdr:col>
      <xdr:colOff>1451704</xdr:colOff>
      <xdr:row>3</xdr:row>
      <xdr:rowOff>903042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3B3D5A10-FCA6-4758-BBE1-FD3B85BC32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10644" y="4188178"/>
          <a:ext cx="252260" cy="550264"/>
        </a:xfrm>
        <a:prstGeom prst="rect">
          <a:avLst/>
        </a:prstGeom>
        <a:ln>
          <a:solidFill>
            <a:schemeClr val="bg1">
              <a:lumMod val="50000"/>
            </a:schemeClr>
          </a:solidFill>
        </a:ln>
      </xdr:spPr>
    </xdr:pic>
    <xdr:clientData/>
  </xdr:twoCellAnchor>
  <xdr:twoCellAnchor editAs="oneCell">
    <xdr:from>
      <xdr:col>1</xdr:col>
      <xdr:colOff>96213</xdr:colOff>
      <xdr:row>4</xdr:row>
      <xdr:rowOff>89798</xdr:rowOff>
    </xdr:from>
    <xdr:to>
      <xdr:col>1</xdr:col>
      <xdr:colOff>970980</xdr:colOff>
      <xdr:row>4</xdr:row>
      <xdr:rowOff>904394</xdr:rowOff>
    </xdr:to>
    <xdr:pic>
      <xdr:nvPicPr>
        <xdr:cNvPr id="4" name="Picture 4" descr="A pink floral shower curtain&#10;&#10;AI-generated content may be incorrect.">
          <a:extLst>
            <a:ext uri="{FF2B5EF4-FFF2-40B4-BE49-F238E27FC236}">
              <a16:creationId xmlns:a16="http://schemas.microsoft.com/office/drawing/2014/main" id="{D8660828-1368-4F2A-B2DB-6A6F5D51CD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7413" y="5042798"/>
          <a:ext cx="874767" cy="814596"/>
        </a:xfrm>
        <a:prstGeom prst="rect">
          <a:avLst/>
        </a:prstGeom>
      </xdr:spPr>
    </xdr:pic>
    <xdr:clientData/>
  </xdr:twoCellAnchor>
  <xdr:twoCellAnchor editAs="oneCell">
    <xdr:from>
      <xdr:col>1</xdr:col>
      <xdr:colOff>89798</xdr:colOff>
      <xdr:row>5</xdr:row>
      <xdr:rowOff>115455</xdr:rowOff>
    </xdr:from>
    <xdr:to>
      <xdr:col>1</xdr:col>
      <xdr:colOff>1122474</xdr:colOff>
      <xdr:row>5</xdr:row>
      <xdr:rowOff>1076838</xdr:rowOff>
    </xdr:to>
    <xdr:pic>
      <xdr:nvPicPr>
        <xdr:cNvPr id="5" name="Picture 5">
          <a:extLst>
            <a:ext uri="{FF2B5EF4-FFF2-40B4-BE49-F238E27FC236}">
              <a16:creationId xmlns:a16="http://schemas.microsoft.com/office/drawing/2014/main" id="{5D8E1A3B-37A5-4943-AF7F-5890A8D8AC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800998" y="6186055"/>
          <a:ext cx="1032676" cy="961383"/>
        </a:xfrm>
        <a:prstGeom prst="rect">
          <a:avLst/>
        </a:prstGeom>
      </xdr:spPr>
    </xdr:pic>
    <xdr:clientData/>
  </xdr:twoCellAnchor>
  <xdr:twoCellAnchor editAs="oneCell">
    <xdr:from>
      <xdr:col>1</xdr:col>
      <xdr:colOff>70556</xdr:colOff>
      <xdr:row>6</xdr:row>
      <xdr:rowOff>76971</xdr:rowOff>
    </xdr:from>
    <xdr:to>
      <xdr:col>1</xdr:col>
      <xdr:colOff>987778</xdr:colOff>
      <xdr:row>6</xdr:row>
      <xdr:rowOff>931531</xdr:rowOff>
    </xdr:to>
    <xdr:pic>
      <xdr:nvPicPr>
        <xdr:cNvPr id="6" name="Picture 6">
          <a:extLst>
            <a:ext uri="{FF2B5EF4-FFF2-40B4-BE49-F238E27FC236}">
              <a16:creationId xmlns:a16="http://schemas.microsoft.com/office/drawing/2014/main" id="{0EC97D85-F918-4E47-BB20-A9C95CA15C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1756" y="7265171"/>
          <a:ext cx="917222" cy="854560"/>
        </a:xfrm>
        <a:prstGeom prst="rect">
          <a:avLst/>
        </a:prstGeom>
      </xdr:spPr>
    </xdr:pic>
    <xdr:clientData/>
  </xdr:twoCellAnchor>
  <xdr:twoCellAnchor editAs="oneCell">
    <xdr:from>
      <xdr:col>1</xdr:col>
      <xdr:colOff>977852</xdr:colOff>
      <xdr:row>6</xdr:row>
      <xdr:rowOff>593485</xdr:rowOff>
    </xdr:from>
    <xdr:to>
      <xdr:col>1</xdr:col>
      <xdr:colOff>1439462</xdr:colOff>
      <xdr:row>6</xdr:row>
      <xdr:rowOff>1045506</xdr:rowOff>
    </xdr:to>
    <xdr:pic>
      <xdr:nvPicPr>
        <xdr:cNvPr id="7" name="Picture 7">
          <a:extLst>
            <a:ext uri="{FF2B5EF4-FFF2-40B4-BE49-F238E27FC236}">
              <a16:creationId xmlns:a16="http://schemas.microsoft.com/office/drawing/2014/main" id="{4E85CEBA-9816-40ED-835E-70124DF263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1689052" y="7781685"/>
          <a:ext cx="461610" cy="452021"/>
        </a:xfrm>
        <a:prstGeom prst="ellipse">
          <a:avLst/>
        </a:prstGeom>
        <a:ln>
          <a:solidFill>
            <a:schemeClr val="bg1">
              <a:lumMod val="50000"/>
            </a:schemeClr>
          </a:solidFill>
        </a:ln>
      </xdr:spPr>
    </xdr:pic>
    <xdr:clientData/>
  </xdr:twoCellAnchor>
  <xdr:twoCellAnchor editAs="oneCell">
    <xdr:from>
      <xdr:col>0</xdr:col>
      <xdr:colOff>667071</xdr:colOff>
      <xdr:row>7</xdr:row>
      <xdr:rowOff>51313</xdr:rowOff>
    </xdr:from>
    <xdr:to>
      <xdr:col>1</xdr:col>
      <xdr:colOff>936464</xdr:colOff>
      <xdr:row>7</xdr:row>
      <xdr:rowOff>963836</xdr:rowOff>
    </xdr:to>
    <xdr:pic>
      <xdr:nvPicPr>
        <xdr:cNvPr id="8" name="Picture 8">
          <a:extLst>
            <a:ext uri="{FF2B5EF4-FFF2-40B4-BE49-F238E27FC236}">
              <a16:creationId xmlns:a16="http://schemas.microsoft.com/office/drawing/2014/main" id="{D1BED615-AF6B-4CCF-B4C3-C64BE56A13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667071" y="8357113"/>
          <a:ext cx="980593" cy="912523"/>
        </a:xfrm>
        <a:prstGeom prst="rect">
          <a:avLst/>
        </a:prstGeom>
      </xdr:spPr>
    </xdr:pic>
    <xdr:clientData/>
  </xdr:twoCellAnchor>
  <xdr:twoCellAnchor editAs="oneCell">
    <xdr:from>
      <xdr:col>1</xdr:col>
      <xdr:colOff>981446</xdr:colOff>
      <xdr:row>7</xdr:row>
      <xdr:rowOff>500794</xdr:rowOff>
    </xdr:from>
    <xdr:to>
      <xdr:col>1</xdr:col>
      <xdr:colOff>1457103</xdr:colOff>
      <xdr:row>7</xdr:row>
      <xdr:rowOff>976958</xdr:rowOff>
    </xdr:to>
    <xdr:pic>
      <xdr:nvPicPr>
        <xdr:cNvPr id="9" name="Picture 9">
          <a:extLst>
            <a:ext uri="{FF2B5EF4-FFF2-40B4-BE49-F238E27FC236}">
              <a16:creationId xmlns:a16="http://schemas.microsoft.com/office/drawing/2014/main" id="{F3D0DF3A-B725-4775-B391-477D7A2CB2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1692646" y="8806594"/>
          <a:ext cx="475657" cy="476164"/>
        </a:xfrm>
        <a:prstGeom prst="ellipse">
          <a:avLst/>
        </a:prstGeom>
        <a:ln>
          <a:solidFill>
            <a:schemeClr val="bg1">
              <a:lumMod val="50000"/>
            </a:schemeClr>
          </a:solidFill>
        </a:ln>
      </xdr:spPr>
    </xdr:pic>
    <xdr:clientData/>
  </xdr:twoCellAnchor>
  <xdr:twoCellAnchor editAs="oneCell">
    <xdr:from>
      <xdr:col>1</xdr:col>
      <xdr:colOff>160355</xdr:colOff>
      <xdr:row>1</xdr:row>
      <xdr:rowOff>89799</xdr:rowOff>
    </xdr:from>
    <xdr:to>
      <xdr:col>1</xdr:col>
      <xdr:colOff>1180203</xdr:colOff>
      <xdr:row>1</xdr:row>
      <xdr:rowOff>1042563</xdr:rowOff>
    </xdr:to>
    <xdr:pic>
      <xdr:nvPicPr>
        <xdr:cNvPr id="10" name="Picture 10">
          <a:extLst>
            <a:ext uri="{FF2B5EF4-FFF2-40B4-BE49-F238E27FC236}">
              <a16:creationId xmlns:a16="http://schemas.microsoft.com/office/drawing/2014/main" id="{4E6676CE-E140-476C-944D-CBD921C160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/>
      </xdr:blipFill>
      <xdr:spPr>
        <a:xfrm>
          <a:off x="871555" y="1689999"/>
          <a:ext cx="1019848" cy="952764"/>
        </a:xfrm>
        <a:prstGeom prst="rect">
          <a:avLst/>
        </a:prstGeom>
      </xdr:spPr>
    </xdr:pic>
    <xdr:clientData/>
  </xdr:twoCellAnchor>
  <xdr:twoCellAnchor editAs="oneCell">
    <xdr:from>
      <xdr:col>1</xdr:col>
      <xdr:colOff>134698</xdr:colOff>
      <xdr:row>2</xdr:row>
      <xdr:rowOff>76970</xdr:rowOff>
    </xdr:from>
    <xdr:to>
      <xdr:col>1</xdr:col>
      <xdr:colOff>1128890</xdr:colOff>
      <xdr:row>2</xdr:row>
      <xdr:rowOff>1002777</xdr:rowOff>
    </xdr:to>
    <xdr:pic>
      <xdr:nvPicPr>
        <xdr:cNvPr id="11" name="Picture 11" descr="A shower curtain with a floral pattern&#10;&#10;AI-generated content may be incorrect.">
          <a:extLst>
            <a:ext uri="{FF2B5EF4-FFF2-40B4-BE49-F238E27FC236}">
              <a16:creationId xmlns:a16="http://schemas.microsoft.com/office/drawing/2014/main" id="{9561CA12-2AA1-439B-AE1A-E1C89DAF35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45898" y="2794770"/>
          <a:ext cx="994192" cy="92580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jlahome1-my.sharepoint.com/personal/tina_qu_jlahome_com/Documents/Desktop/Customers/HG%20-%20Home%20Goods/2026/BTC%20SC/PM/HG%20BTC%20Pak%20DI%20and%20POE%20Quote%20-%2020251211%20-%20Copy.xlsx" TargetMode="External"/><Relationship Id="rId1" Type="http://schemas.openxmlformats.org/officeDocument/2006/relationships/externalLinkPath" Target="https://jlahome1-my.sharepoint.com/personal/tina_qu_jlahome_com/Documents/Desktop/Customers/HG%20-%20Home%20Goods/2026/BTC%20SC/PM/HG%20BTC%20Pak%20DI%20and%20POE%20Quote%20-%2020251211%20-%20Copy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iujie\Downloads\HG%20BTC%20Pak%20SC%20May%20POE%20March%20Exit%20Commitment%20Sheet%20-%2020251217.xlsx" TargetMode="External"/><Relationship Id="rId1" Type="http://schemas.openxmlformats.org/officeDocument/2006/relationships/externalLinkPath" Target="/Users/liujie/Downloads/HG%20BTC%20Pak%20SC%20May%20POE%20March%20Exit%20Commitment%20Sheet%20-%2020251217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jlahome1-my.sharepoint.com/joyce/customer/CS/CS%20stock%20list(ET)-08103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jlahome1-my.sharepoint.com/TEMPLATE/CONSTR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jlahome1-my.sharepoint.com/SPECS/MISSES/801/ZELLERS/F97/F7-100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&#28041;&#22806;&#32452;\TEMPLATE\CONSTR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jlahome1-my.sharepoint.com/SPECS/TRACKING/WENDY/APPROVA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jlahome1-my.sharepoint.com/Documents%20and%20Settings/sunzhijuan/Local%20Settings/Temporary%20Internet%20Files/OLK1/Documents%20and%20Settings/merry.sheng/Desktop/TARGET/FORMS/TARGET%20quote%20sheet%20forma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asecloth - DI Quote"/>
      <sheetName val="Basecloth - POE Quote"/>
      <sheetName val="Scallop - Sept Market"/>
      <sheetName val="Tahir 12.12.2025"/>
      <sheetName val="BTC 2026 Quote"/>
      <sheetName val="Oxford Stripe - DI"/>
      <sheetName val="Oxford Stripe - POE"/>
    </sheetNames>
    <sheetDataSet>
      <sheetData sheetId="0"/>
      <sheetData sheetId="1"/>
      <sheetData sheetId="2">
        <row r="4">
          <cell r="AW4">
            <v>10</v>
          </cell>
        </row>
        <row r="6">
          <cell r="AW6">
            <v>7.25</v>
          </cell>
        </row>
      </sheetData>
      <sheetData sheetId="3"/>
      <sheetData sheetId="4"/>
      <sheetData sheetId="5">
        <row r="12">
          <cell r="K12">
            <v>6.19</v>
          </cell>
        </row>
      </sheetData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ales - Final"/>
      <sheetName val="Commitment"/>
      <sheetName val="Item"/>
      <sheetName val="BTC 2026 Quote - Selected "/>
      <sheetName val="HG 12.17"/>
      <sheetName val="BTC 2026 Quote - ALL"/>
      <sheetName val="ValueSelect"/>
      <sheetName val="Da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Data"/>
      <sheetName val="Window"/>
      <sheetName val="Furniture Protector"/>
      <sheetName val="Shower Curtain"/>
      <sheetName val="Sheet Pillowcase"/>
      <sheetName val="Pillow"/>
      <sheetName val="Mattress"/>
      <sheetName val="Blanket Throw"/>
      <sheetName val="Bedding Set"/>
      <sheetName val="Bedding Accessories"/>
      <sheetName val="Bath Rug"/>
      <sheetName val="Bath Accessories"/>
      <sheetName val="a"/>
      <sheetName val="LIST"/>
      <sheetName val="Mapping"/>
      <sheetName val="317-TOP"/>
      <sheetName val="Spec Sheet"/>
      <sheetName val="PT TABLE"/>
      <sheetName val="COMMON ATTR"/>
      <sheetName val="RN_Item Disposition"/>
      <sheetName val="COO"/>
    </sheetNames>
    <sheetDataSet>
      <sheetData sheetId="0">
        <row r="2">
          <cell r="DS2" t="str">
            <v>KD</v>
          </cell>
          <cell r="DW2" t="str">
            <v>2 seater sofa</v>
          </cell>
          <cell r="EA2" t="str">
            <v xml:space="preserve">ANILINE DYE  </v>
          </cell>
          <cell r="EC2" t="str">
            <v>CA standard</v>
          </cell>
          <cell r="EE2" t="str">
            <v>Carton</v>
          </cell>
          <cell r="EF2" t="str">
            <v>S/1</v>
          </cell>
          <cell r="EG2" t="str">
            <v>Oak</v>
          </cell>
        </row>
        <row r="3">
          <cell r="DW3" t="str">
            <v>3 seater sofa</v>
          </cell>
          <cell r="EA3" t="str">
            <v>Bycast Buffalo</v>
          </cell>
          <cell r="EC3" t="str">
            <v>UK standard</v>
          </cell>
          <cell r="EE3" t="str">
            <v>Soft wrap</v>
          </cell>
          <cell r="EF3" t="str">
            <v>S/2</v>
          </cell>
          <cell r="EG3" t="str">
            <v>Ash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17-TOP"/>
      <sheetName val="Spec Sheet"/>
      <sheetName val="Sheet1"/>
    </sheetNames>
    <sheetDataSet>
      <sheetData sheetId="0"/>
      <sheetData sheetId="1" refreshError="1"/>
      <sheetData sheetId="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MD-11"/>
      <sheetName val="Details Sheet"/>
      <sheetName val="Spec Sheet"/>
      <sheetName val="Outline"/>
      <sheetName val="SPEC"/>
      <sheetName val="TRIM"/>
      <sheetName val=" APPROVAL"/>
      <sheetName val="Sheet1"/>
      <sheetName val="317-TOP"/>
      <sheetName val="Info"/>
      <sheetName val="Mapping"/>
      <sheetName val=" Projected 2006 VS. 2005"/>
      <sheetName val="FLASH WK 23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17-TOP"/>
      <sheetName val="Spec Sheet"/>
      <sheetName val="Sheet1"/>
    </sheetNames>
    <sheetDataSet>
      <sheetData sheetId="0"/>
      <sheetData sheetId="1" refreshError="1"/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mplate"/>
      <sheetName val="Sheet2"/>
      <sheetName val="Sheet1"/>
      <sheetName val="APPROVAL"/>
      <sheetName val="Module1"/>
      <sheetName val="Module4"/>
      <sheetName val="Spec Sheet"/>
      <sheetName val="Mapping"/>
      <sheetName val="Costs"/>
      <sheetName val=" Projected 2006 VS. 2005"/>
      <sheetName val="FLASH WK 23"/>
      <sheetName val="a"/>
    </sheetNames>
    <sheetDataSet>
      <sheetData sheetId="0"/>
      <sheetData sheetId="1"/>
      <sheetData sheetId="2">
        <row r="2">
          <cell r="A2">
            <v>5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uote Sheet"/>
      <sheetName val="example"/>
      <sheetName val="a"/>
      <sheetName val="Spec Sheet"/>
      <sheetName val="Mapping"/>
    </sheetNames>
    <sheetDataSet>
      <sheetData sheetId="0" refreshError="1"/>
      <sheetData sheetId="1" refreshError="1"/>
      <sheetData sheetId="2" refreshError="1">
        <row r="10">
          <cell r="A10" t="str">
            <v>China (Port Specific)</v>
          </cell>
        </row>
        <row r="11">
          <cell r="A11" t="str">
            <v xml:space="preserve">Xingang     </v>
          </cell>
          <cell r="B11">
            <v>1.0808897876643073</v>
          </cell>
        </row>
        <row r="12">
          <cell r="A12" t="str">
            <v xml:space="preserve">Ningbo     </v>
          </cell>
          <cell r="B12">
            <v>1.0626895854398382</v>
          </cell>
        </row>
        <row r="13">
          <cell r="A13" t="str">
            <v xml:space="preserve">Fuzhou     </v>
          </cell>
          <cell r="B13">
            <v>1.0303336703741153</v>
          </cell>
        </row>
        <row r="14">
          <cell r="A14" t="str">
            <v xml:space="preserve">Dalian     </v>
          </cell>
          <cell r="B14">
            <v>1.0728008088978767</v>
          </cell>
        </row>
        <row r="15">
          <cell r="A15" t="str">
            <v xml:space="preserve">Qingdao     </v>
          </cell>
          <cell r="B15">
            <v>1.0207280080889787</v>
          </cell>
        </row>
        <row r="16">
          <cell r="A16" t="str">
            <v xml:space="preserve">Shanghai     </v>
          </cell>
          <cell r="B16">
            <v>1.0267947421638017</v>
          </cell>
        </row>
        <row r="17">
          <cell r="A17" t="str">
            <v xml:space="preserve">Tianjin     </v>
          </cell>
          <cell r="B17">
            <v>1.0808897876643073</v>
          </cell>
        </row>
        <row r="18">
          <cell r="A18" t="str">
            <v xml:space="preserve">Xiamen     </v>
          </cell>
          <cell r="B18">
            <v>1.0925176946410515</v>
          </cell>
        </row>
        <row r="19">
          <cell r="A19" t="str">
            <v xml:space="preserve">Shenzhen/Yantian     </v>
          </cell>
          <cell r="B19">
            <v>0.91961577350859458</v>
          </cell>
        </row>
        <row r="20">
          <cell r="A20" t="str">
            <v>Hong Kong</v>
          </cell>
          <cell r="B20">
            <v>0.93124368048533868</v>
          </cell>
        </row>
        <row r="21">
          <cell r="A21" t="str">
            <v>Indonesia</v>
          </cell>
          <cell r="B21">
            <v>1.1051567239635995</v>
          </cell>
        </row>
        <row r="22">
          <cell r="A22" t="str">
            <v>Korea</v>
          </cell>
          <cell r="B22">
            <v>0.91506572295247723</v>
          </cell>
        </row>
        <row r="23">
          <cell r="A23" t="str">
            <v>Macau</v>
          </cell>
          <cell r="B23">
            <v>1.2305358948432761</v>
          </cell>
        </row>
        <row r="24">
          <cell r="A24" t="str">
            <v>Malaysia (Port Specific)</v>
          </cell>
        </row>
        <row r="25">
          <cell r="A25" t="str">
            <v xml:space="preserve">Bintulu  </v>
          </cell>
          <cell r="B25">
            <v>1.3099089989888777</v>
          </cell>
        </row>
        <row r="26">
          <cell r="A26" t="str">
            <v xml:space="preserve">Penang     </v>
          </cell>
          <cell r="B26">
            <v>1.0530839231547018</v>
          </cell>
        </row>
        <row r="27">
          <cell r="A27" t="str">
            <v xml:space="preserve">Kelang     </v>
          </cell>
          <cell r="B27">
            <v>1.0626895854398382</v>
          </cell>
        </row>
        <row r="28">
          <cell r="A28" t="str">
            <v xml:space="preserve">Pasir Gudang     </v>
          </cell>
          <cell r="B28">
            <v>1.0844287158746209</v>
          </cell>
        </row>
        <row r="29">
          <cell r="A29" t="str">
            <v>Philippines</v>
          </cell>
          <cell r="B29">
            <v>1.0546006066734075</v>
          </cell>
        </row>
        <row r="30">
          <cell r="A30" t="str">
            <v>Singapore</v>
          </cell>
          <cell r="B30">
            <v>1.0197168857431749</v>
          </cell>
        </row>
        <row r="31">
          <cell r="A31" t="str">
            <v>Taiwan (Port Specific)</v>
          </cell>
          <cell r="B31">
            <v>0</v>
          </cell>
        </row>
        <row r="32">
          <cell r="A32" t="str">
            <v xml:space="preserve">Kaoshiung     </v>
          </cell>
          <cell r="B32">
            <v>0.92922143579373107</v>
          </cell>
        </row>
        <row r="33">
          <cell r="A33" t="str">
            <v xml:space="preserve">Keelung     </v>
          </cell>
          <cell r="B33">
            <v>0.95449949443882709</v>
          </cell>
        </row>
        <row r="34">
          <cell r="A34" t="str">
            <v xml:space="preserve">Taichung     </v>
          </cell>
          <cell r="B34">
            <v>0.95449949443882709</v>
          </cell>
        </row>
        <row r="35">
          <cell r="A35" t="str">
            <v>Vietnam</v>
          </cell>
          <cell r="B35">
            <v>1.2568250758341759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FE0F0-63CD-40A9-8CEC-F54A089624AC}">
  <dimension ref="A1:BU9"/>
  <sheetViews>
    <sheetView tabSelected="1" zoomScale="66" zoomScaleNormal="66" workbookViewId="0">
      <selection activeCell="H8" sqref="H8"/>
    </sheetView>
  </sheetViews>
  <sheetFormatPr defaultColWidth="9.1796875" defaultRowHeight="14.5" x14ac:dyDescent="0.35"/>
  <cols>
    <col min="1" max="1" width="10.1796875" style="1" customWidth="1"/>
    <col min="2" max="2" width="23.54296875" style="2" customWidth="1"/>
    <col min="3" max="3" width="8.453125" style="2" customWidth="1"/>
    <col min="4" max="4" width="7.81640625" style="2" customWidth="1"/>
    <col min="5" max="5" width="19.54296875" style="2" customWidth="1"/>
    <col min="6" max="6" width="11.26953125" style="2" customWidth="1"/>
    <col min="7" max="7" width="13" style="2" customWidth="1"/>
    <col min="8" max="8" width="11" style="2" customWidth="1"/>
    <col min="9" max="9" width="13.81640625" style="2" customWidth="1"/>
    <col min="10" max="10" width="22.26953125" style="2" customWidth="1"/>
    <col min="11" max="11" width="8.453125" style="3" customWidth="1"/>
    <col min="12" max="12" width="15.54296875" style="2" customWidth="1"/>
    <col min="13" max="13" width="17.81640625" style="2" customWidth="1"/>
    <col min="14" max="14" width="7" style="2" customWidth="1"/>
    <col min="15" max="15" width="6.1796875" style="2" customWidth="1"/>
    <col min="16" max="16" width="8.54296875" style="2" customWidth="1"/>
    <col min="17" max="17" width="6.81640625" style="2" customWidth="1"/>
    <col min="18" max="19" width="8.81640625" style="2" customWidth="1"/>
    <col min="20" max="21" width="8.54296875" style="5" customWidth="1"/>
    <col min="22" max="23" width="9.453125" style="2" customWidth="1"/>
    <col min="24" max="24" width="8.1796875" style="74" customWidth="1"/>
    <col min="25" max="25" width="8.7265625" style="74" customWidth="1"/>
    <col min="26" max="26" width="8.54296875" style="74" customWidth="1"/>
    <col min="27" max="27" width="8.1796875" style="74" customWidth="1"/>
    <col min="28" max="28" width="8.7265625" style="74" customWidth="1"/>
    <col min="29" max="29" width="7.1796875" style="74" customWidth="1"/>
    <col min="30" max="30" width="9" style="6" customWidth="1"/>
    <col min="31" max="31" width="6.26953125" style="75" customWidth="1"/>
    <col min="32" max="32" width="10" style="76" customWidth="1"/>
    <col min="33" max="33" width="10" style="6" customWidth="1"/>
    <col min="34" max="34" width="9.81640625" style="75" customWidth="1"/>
    <col min="35" max="35" width="11.54296875" style="2" customWidth="1"/>
    <col min="36" max="36" width="8.81640625" style="5" customWidth="1"/>
    <col min="37" max="37" width="14.1796875" style="2" customWidth="1"/>
    <col min="38" max="38" width="8.453125" style="4" customWidth="1"/>
    <col min="39" max="39" width="9" style="5" customWidth="1"/>
    <col min="40" max="40" width="10.54296875" style="5" customWidth="1"/>
    <col min="41" max="41" width="8.1796875" style="4" customWidth="1"/>
    <col min="42" max="42" width="9.26953125" style="5" customWidth="1"/>
    <col min="43" max="43" width="8.1796875" style="4" customWidth="1"/>
    <col min="44" max="44" width="9.26953125" style="5" customWidth="1"/>
    <col min="45" max="45" width="8.1796875" style="4" customWidth="1"/>
    <col min="46" max="47" width="9.26953125" style="5" customWidth="1"/>
    <col min="48" max="48" width="11.54296875" style="4" customWidth="1"/>
    <col min="49" max="49" width="10.81640625" style="5" customWidth="1"/>
    <col min="50" max="50" width="9.26953125" style="5" customWidth="1"/>
    <col min="51" max="51" width="11.54296875" style="4" customWidth="1"/>
    <col min="52" max="52" width="10.81640625" style="5" customWidth="1"/>
    <col min="53" max="53" width="9.26953125" style="5" customWidth="1"/>
    <col min="54" max="54" width="11.54296875" style="4" customWidth="1"/>
    <col min="55" max="55" width="10.81640625" style="5" customWidth="1"/>
    <col min="56" max="56" width="7.81640625" style="5" customWidth="1"/>
    <col min="57" max="57" width="9.54296875" style="5" customWidth="1"/>
    <col min="58" max="58" width="7.7265625" style="5" customWidth="1"/>
    <col min="59" max="59" width="9.54296875" style="5" customWidth="1"/>
    <col min="60" max="60" width="12.1796875" style="5" customWidth="1"/>
    <col min="61" max="62" width="9.1796875" style="2" customWidth="1"/>
    <col min="63" max="63" width="9.1796875" style="2"/>
    <col min="64" max="64" width="10.1796875" style="5" customWidth="1"/>
    <col min="65" max="65" width="9.1796875" style="2"/>
    <col min="66" max="66" width="9.1796875" style="6"/>
    <col min="67" max="67" width="9.1796875" style="2"/>
    <col min="68" max="68" width="11.81640625" style="5" customWidth="1"/>
    <col min="69" max="69" width="11.453125" style="5" customWidth="1"/>
    <col min="70" max="70" width="9.1796875" style="2"/>
    <col min="71" max="71" width="15.26953125" style="2" customWidth="1"/>
    <col min="72" max="16384" width="9.1796875" style="2"/>
  </cols>
  <sheetData>
    <row r="1" spans="1:73" ht="68.150000000000006" customHeight="1" x14ac:dyDescent="0.35">
      <c r="A1" s="7" t="s">
        <v>0</v>
      </c>
      <c r="B1" s="7" t="s">
        <v>1</v>
      </c>
      <c r="C1" s="8" t="s">
        <v>2</v>
      </c>
      <c r="D1" s="9" t="s">
        <v>3</v>
      </c>
      <c r="E1" s="9" t="s">
        <v>4</v>
      </c>
      <c r="F1" s="10" t="s">
        <v>5</v>
      </c>
      <c r="G1" s="8" t="s">
        <v>6</v>
      </c>
      <c r="H1" s="11" t="s">
        <v>7</v>
      </c>
      <c r="I1" s="12" t="s">
        <v>8</v>
      </c>
      <c r="J1" s="11" t="s">
        <v>9</v>
      </c>
      <c r="K1" s="12" t="s">
        <v>10</v>
      </c>
      <c r="L1" s="11" t="s">
        <v>11</v>
      </c>
      <c r="M1" s="11" t="s">
        <v>12</v>
      </c>
      <c r="N1" s="8" t="s">
        <v>13</v>
      </c>
      <c r="O1" s="8" t="s">
        <v>14</v>
      </c>
      <c r="P1" s="8" t="s">
        <v>15</v>
      </c>
      <c r="Q1" s="8" t="s">
        <v>16</v>
      </c>
      <c r="R1" s="8" t="s">
        <v>17</v>
      </c>
      <c r="S1" s="12" t="s">
        <v>18</v>
      </c>
      <c r="T1" s="13" t="s">
        <v>19</v>
      </c>
      <c r="U1" s="14" t="s">
        <v>20</v>
      </c>
      <c r="V1" s="15" t="s">
        <v>21</v>
      </c>
      <c r="W1" s="7" t="s">
        <v>22</v>
      </c>
      <c r="X1" s="16" t="s">
        <v>23</v>
      </c>
      <c r="Y1" s="16" t="s">
        <v>24</v>
      </c>
      <c r="Z1" s="16" t="s">
        <v>25</v>
      </c>
      <c r="AA1" s="16" t="s">
        <v>26</v>
      </c>
      <c r="AB1" s="16" t="s">
        <v>27</v>
      </c>
      <c r="AC1" s="16" t="s">
        <v>28</v>
      </c>
      <c r="AD1" s="17" t="s">
        <v>29</v>
      </c>
      <c r="AE1" s="18" t="s">
        <v>30</v>
      </c>
      <c r="AF1" s="19" t="s">
        <v>31</v>
      </c>
      <c r="AG1" s="20" t="s">
        <v>32</v>
      </c>
      <c r="AH1" s="21" t="s">
        <v>33</v>
      </c>
      <c r="AI1" s="7" t="s">
        <v>34</v>
      </c>
      <c r="AJ1" s="22" t="s">
        <v>35</v>
      </c>
      <c r="AK1" s="7" t="s">
        <v>36</v>
      </c>
      <c r="AL1" s="23" t="s">
        <v>37</v>
      </c>
      <c r="AM1" s="24" t="s">
        <v>38</v>
      </c>
      <c r="AN1" s="22" t="s">
        <v>39</v>
      </c>
      <c r="AO1" s="23" t="s">
        <v>40</v>
      </c>
      <c r="AP1" s="22" t="s">
        <v>41</v>
      </c>
      <c r="AQ1" s="23" t="s">
        <v>42</v>
      </c>
      <c r="AR1" s="22" t="s">
        <v>43</v>
      </c>
      <c r="AS1" s="23" t="s">
        <v>44</v>
      </c>
      <c r="AT1" s="22" t="s">
        <v>45</v>
      </c>
      <c r="AU1" s="25" t="s">
        <v>46</v>
      </c>
      <c r="AV1" s="23" t="s">
        <v>47</v>
      </c>
      <c r="AW1" s="22" t="s">
        <v>48</v>
      </c>
      <c r="AX1" s="25" t="s">
        <v>49</v>
      </c>
      <c r="AY1" s="23" t="s">
        <v>50</v>
      </c>
      <c r="AZ1" s="22" t="s">
        <v>51</v>
      </c>
      <c r="BA1" s="25" t="s">
        <v>52</v>
      </c>
      <c r="BB1" s="23" t="s">
        <v>53</v>
      </c>
      <c r="BC1" s="22" t="s">
        <v>54</v>
      </c>
      <c r="BD1" s="22" t="s">
        <v>55</v>
      </c>
      <c r="BE1" s="26" t="s">
        <v>56</v>
      </c>
      <c r="BF1" s="27" t="s">
        <v>57</v>
      </c>
      <c r="BG1" s="28" t="s">
        <v>58</v>
      </c>
      <c r="BH1" s="27" t="s">
        <v>59</v>
      </c>
      <c r="BI1" s="29" t="s">
        <v>60</v>
      </c>
      <c r="BJ1" s="27" t="s">
        <v>61</v>
      </c>
      <c r="BK1" s="27" t="s">
        <v>62</v>
      </c>
      <c r="BL1" s="30" t="s">
        <v>63</v>
      </c>
      <c r="BM1" s="7" t="s">
        <v>64</v>
      </c>
      <c r="BN1" s="17" t="s">
        <v>65</v>
      </c>
      <c r="BO1" s="22" t="s">
        <v>66</v>
      </c>
      <c r="BP1" s="22" t="s">
        <v>67</v>
      </c>
      <c r="BQ1" s="22" t="s">
        <v>68</v>
      </c>
      <c r="BR1" s="31" t="s">
        <v>69</v>
      </c>
      <c r="BS1" s="31" t="s">
        <v>70</v>
      </c>
      <c r="BT1" s="31" t="s">
        <v>71</v>
      </c>
      <c r="BU1" s="31" t="s">
        <v>72</v>
      </c>
    </row>
    <row r="2" spans="1:73" s="60" customFormat="1" ht="88" customHeight="1" x14ac:dyDescent="0.25">
      <c r="A2" s="32">
        <v>1</v>
      </c>
      <c r="B2" s="33"/>
      <c r="C2" s="33"/>
      <c r="D2" s="34" t="s">
        <v>73</v>
      </c>
      <c r="E2" s="33" t="s">
        <v>74</v>
      </c>
      <c r="F2" s="33" t="s">
        <v>75</v>
      </c>
      <c r="G2" s="35" t="s">
        <v>76</v>
      </c>
      <c r="H2" s="34" t="s">
        <v>75</v>
      </c>
      <c r="I2" s="34" t="s">
        <v>75</v>
      </c>
      <c r="J2" s="34" t="s">
        <v>77</v>
      </c>
      <c r="K2" s="36" t="s">
        <v>78</v>
      </c>
      <c r="L2" s="37" t="s">
        <v>79</v>
      </c>
      <c r="M2" s="34" t="s">
        <v>80</v>
      </c>
      <c r="N2" s="37"/>
      <c r="O2" s="33"/>
      <c r="P2" s="38"/>
      <c r="Q2" s="39" t="s">
        <v>81</v>
      </c>
      <c r="R2" s="40"/>
      <c r="S2" s="33"/>
      <c r="T2" s="41"/>
      <c r="U2" s="42">
        <v>3.9</v>
      </c>
      <c r="V2" s="33"/>
      <c r="W2" s="33"/>
      <c r="X2" s="43">
        <v>39</v>
      </c>
      <c r="Y2" s="43">
        <v>28</v>
      </c>
      <c r="Z2" s="43">
        <v>18</v>
      </c>
      <c r="AA2" s="43">
        <v>39</v>
      </c>
      <c r="AB2" s="43">
        <v>28</v>
      </c>
      <c r="AC2" s="43">
        <v>18</v>
      </c>
      <c r="AD2" s="44">
        <v>6</v>
      </c>
      <c r="AE2" s="45">
        <v>4</v>
      </c>
      <c r="AF2" s="46">
        <f>IF(AA2="","",AA2*AB2*AC2/1000000)</f>
        <v>1.9656E-2</v>
      </c>
      <c r="AG2" s="47">
        <v>63</v>
      </c>
      <c r="AH2" s="48">
        <f>IF(AE2="","",AG2/AF2*AE2)</f>
        <v>12820.51282051282</v>
      </c>
      <c r="AI2" s="49">
        <v>2900</v>
      </c>
      <c r="AJ2" s="50">
        <f>IF(ISERROR(AI2/AH2),"",AI2/AH2)</f>
        <v>0.22620000000000001</v>
      </c>
      <c r="AK2" s="51" t="s">
        <v>82</v>
      </c>
      <c r="AL2" s="52">
        <f t="shared" ref="AL2:AL8" si="0">10.3%+19%</f>
        <v>0.29300000000000004</v>
      </c>
      <c r="AM2" s="50">
        <f>IF(ISERROR(BG2*AL2),"",BG2*AL2)</f>
        <v>1.5968500000000003</v>
      </c>
      <c r="AN2" s="50">
        <f>IF(ISERROR(U2+AJ2+AM2),"",U2+AJ2+AM2)</f>
        <v>5.7230500000000006</v>
      </c>
      <c r="AO2" s="53">
        <v>0</v>
      </c>
      <c r="AP2" s="50">
        <f t="shared" ref="AP2:AP8" si="1">IF(ISERROR(BG2*AO2),"",BG2*AO2)</f>
        <v>0</v>
      </c>
      <c r="AQ2" s="53">
        <v>0.06</v>
      </c>
      <c r="AR2" s="50">
        <f>IF(ISERROR(BG2*AQ2),"",BG2*AQ2)</f>
        <v>0.32700000000000001</v>
      </c>
      <c r="AS2" s="53">
        <v>0</v>
      </c>
      <c r="AT2" s="50">
        <f>IF(ISERROR(BG2*AS2),"",BG2*AS2)</f>
        <v>0</v>
      </c>
      <c r="AU2" s="54">
        <v>0</v>
      </c>
      <c r="AV2" s="53">
        <v>0</v>
      </c>
      <c r="AW2" s="50">
        <f>IF(ISERROR(BG2*AV2),"",BG2*AV2)</f>
        <v>0</v>
      </c>
      <c r="AX2" s="54">
        <v>0</v>
      </c>
      <c r="AY2" s="53">
        <v>0</v>
      </c>
      <c r="AZ2" s="50">
        <f>IF(ISERROR(BG2*AY2),"",BG2*AY2)</f>
        <v>0</v>
      </c>
      <c r="BA2" s="54">
        <v>0</v>
      </c>
      <c r="BB2" s="53">
        <v>0</v>
      </c>
      <c r="BC2" s="50">
        <f>IF(ISERROR(BG2*BB2),"",BG2*BB2)</f>
        <v>0</v>
      </c>
      <c r="BD2" s="50">
        <f>IF(ISERROR(AP2++AR2+AT2+AW2+AZ2+BC2),"",AP2++AR2+AT2+AW2+AZ2+BC2)</f>
        <v>0.32700000000000001</v>
      </c>
      <c r="BE2" s="50">
        <f>IF(ISERROR(U2+BD2),"",U2+BD2)</f>
        <v>4.2270000000000003</v>
      </c>
      <c r="BF2" s="55">
        <f t="shared" ref="BF2:BF8" si="2">IF(ISERROR((BG2-BE2)/BG2),"",(BG2-BE2)/BG2)</f>
        <v>0.2244036697247706</v>
      </c>
      <c r="BG2" s="56">
        <v>5.45</v>
      </c>
      <c r="BH2" s="50">
        <f>IF(ISERROR(AJ2+AM2+BG2),"",AJ2+AM2+BG2)</f>
        <v>7.2730500000000005</v>
      </c>
      <c r="BI2" s="54"/>
      <c r="BJ2" s="55" t="str">
        <f>IF(ISERROR((BI2-BG2)/BI2),"",(BI2-BG2)/BI2)</f>
        <v/>
      </c>
      <c r="BK2" s="55" t="str">
        <f>IF(ISERROR((BI2-BH2)/BI2),"",(BI2-BH2)/BI2)</f>
        <v/>
      </c>
      <c r="BL2" s="57"/>
      <c r="BM2" s="58">
        <v>1200</v>
      </c>
      <c r="BN2" s="47">
        <v>1</v>
      </c>
      <c r="BO2" s="59">
        <f>IF(ISERROR(BM2*BN2),"",BM2*BN2)</f>
        <v>1200</v>
      </c>
      <c r="BP2" s="50">
        <f>IF(ISERROR(BE2*BO2),"",BE2*BO2)</f>
        <v>5072.4000000000005</v>
      </c>
      <c r="BQ2" s="50">
        <f>IF(ISERROR(BG2*BO2),"",BG2*BO2)</f>
        <v>6540</v>
      </c>
      <c r="BR2" s="33"/>
      <c r="BS2" s="33" t="s">
        <v>83</v>
      </c>
      <c r="BT2" s="33" t="s">
        <v>84</v>
      </c>
      <c r="BU2" s="34" t="s">
        <v>85</v>
      </c>
    </row>
    <row r="3" spans="1:73" s="60" customFormat="1" ht="88" customHeight="1" x14ac:dyDescent="0.25">
      <c r="A3" s="32">
        <v>2</v>
      </c>
      <c r="B3" s="33"/>
      <c r="C3" s="33"/>
      <c r="D3" s="34" t="s">
        <v>73</v>
      </c>
      <c r="E3" s="33" t="s">
        <v>74</v>
      </c>
      <c r="F3" s="33" t="s">
        <v>75</v>
      </c>
      <c r="G3" s="35" t="s">
        <v>86</v>
      </c>
      <c r="H3" s="34" t="s">
        <v>75</v>
      </c>
      <c r="I3" s="34" t="s">
        <v>75</v>
      </c>
      <c r="J3" s="34" t="s">
        <v>77</v>
      </c>
      <c r="K3" s="36" t="s">
        <v>78</v>
      </c>
      <c r="L3" s="37" t="s">
        <v>79</v>
      </c>
      <c r="M3" s="34" t="s">
        <v>80</v>
      </c>
      <c r="N3" s="37"/>
      <c r="O3" s="33"/>
      <c r="P3" s="38"/>
      <c r="Q3" s="39" t="s">
        <v>87</v>
      </c>
      <c r="R3" s="40"/>
      <c r="S3" s="33"/>
      <c r="T3" s="41"/>
      <c r="U3" s="42">
        <v>3.9</v>
      </c>
      <c r="V3" s="33"/>
      <c r="W3" s="33"/>
      <c r="X3" s="43">
        <v>39</v>
      </c>
      <c r="Y3" s="43">
        <v>28</v>
      </c>
      <c r="Z3" s="43">
        <v>18</v>
      </c>
      <c r="AA3" s="43">
        <v>39</v>
      </c>
      <c r="AB3" s="43">
        <v>28</v>
      </c>
      <c r="AC3" s="43">
        <v>18</v>
      </c>
      <c r="AD3" s="44">
        <v>6</v>
      </c>
      <c r="AE3" s="45">
        <v>4</v>
      </c>
      <c r="AF3" s="46">
        <f t="shared" ref="AF3:AF8" si="3">IF(AA3="","",AA3*AB3*AC3/1000000)</f>
        <v>1.9656E-2</v>
      </c>
      <c r="AG3" s="47">
        <v>63</v>
      </c>
      <c r="AH3" s="48">
        <f t="shared" ref="AH3:AH8" si="4">IF(AE3="","",AG3/AF3*AE3)</f>
        <v>12820.51282051282</v>
      </c>
      <c r="AI3" s="49">
        <v>2900</v>
      </c>
      <c r="AJ3" s="50">
        <f t="shared" ref="AJ3:AJ8" si="5">IF(ISERROR(AI3/AH3),"",AI3/AH3)</f>
        <v>0.22620000000000001</v>
      </c>
      <c r="AK3" s="51" t="s">
        <v>82</v>
      </c>
      <c r="AL3" s="52">
        <f t="shared" si="0"/>
        <v>0.29300000000000004</v>
      </c>
      <c r="AM3" s="50">
        <f t="shared" ref="AM3:AM8" si="6">IF(ISERROR(BG3*AL3),"",BG3*AL3)</f>
        <v>1.5968500000000003</v>
      </c>
      <c r="AN3" s="50">
        <f t="shared" ref="AN3:AN8" si="7">IF(ISERROR(U3+AJ3+AM3),"",U3+AJ3+AM3)</f>
        <v>5.7230500000000006</v>
      </c>
      <c r="AO3" s="53">
        <v>0</v>
      </c>
      <c r="AP3" s="50">
        <f t="shared" si="1"/>
        <v>0</v>
      </c>
      <c r="AQ3" s="53">
        <v>0.06</v>
      </c>
      <c r="AR3" s="50">
        <f t="shared" ref="AR3:AR8" si="8">IF(ISERROR(BG3*AQ3),"",BG3*AQ3)</f>
        <v>0.32700000000000001</v>
      </c>
      <c r="AS3" s="53">
        <v>0</v>
      </c>
      <c r="AT3" s="50">
        <f t="shared" ref="AT3:AT8" si="9">IF(ISERROR(BG3*AS3),"",BG3*AS3)</f>
        <v>0</v>
      </c>
      <c r="AU3" s="54">
        <v>0</v>
      </c>
      <c r="AV3" s="53">
        <v>0</v>
      </c>
      <c r="AW3" s="50">
        <f t="shared" ref="AW3:AW8" si="10">IF(ISERROR(BG3*AV3),"",BG3*AV3)</f>
        <v>0</v>
      </c>
      <c r="AX3" s="54">
        <v>0</v>
      </c>
      <c r="AY3" s="53">
        <v>0</v>
      </c>
      <c r="AZ3" s="50">
        <f t="shared" ref="AZ3:AZ8" si="11">IF(ISERROR(BG3*AY3),"",BG3*AY3)</f>
        <v>0</v>
      </c>
      <c r="BA3" s="54">
        <v>0</v>
      </c>
      <c r="BB3" s="53">
        <v>0</v>
      </c>
      <c r="BC3" s="50">
        <f t="shared" ref="BC3:BC8" si="12">IF(ISERROR(BG3*BB3),"",BG3*BB3)</f>
        <v>0</v>
      </c>
      <c r="BD3" s="50">
        <f t="shared" ref="BD3:BD8" si="13">IF(ISERROR(AP3++AR3+AT3+AW3+AZ3+BC3),"",AP3++AR3+AT3+AW3+AZ3+BC3)</f>
        <v>0.32700000000000001</v>
      </c>
      <c r="BE3" s="50">
        <f t="shared" ref="BE3:BE8" si="14">IF(ISERROR(U3+BD3),"",U3+BD3)</f>
        <v>4.2270000000000003</v>
      </c>
      <c r="BF3" s="55">
        <f t="shared" si="2"/>
        <v>0.2244036697247706</v>
      </c>
      <c r="BG3" s="56">
        <v>5.45</v>
      </c>
      <c r="BH3" s="50">
        <f t="shared" ref="BH3:BH8" si="15">IF(ISERROR(AJ3+AM3+BG3),"",AJ3+AM3+BG3)</f>
        <v>7.2730500000000005</v>
      </c>
      <c r="BI3" s="54"/>
      <c r="BJ3" s="55" t="str">
        <f t="shared" ref="BJ3:BJ8" si="16">IF(ISERROR((BI3-BG3)/BI3),"",(BI3-BG3)/BI3)</f>
        <v/>
      </c>
      <c r="BK3" s="55" t="str">
        <f t="shared" ref="BK3:BK8" si="17">IF(ISERROR((BI3-BH3)/BI3),"",(BI3-BH3)/BI3)</f>
        <v/>
      </c>
      <c r="BL3" s="57"/>
      <c r="BM3" s="58">
        <v>1200</v>
      </c>
      <c r="BN3" s="47">
        <v>1</v>
      </c>
      <c r="BO3" s="59">
        <f t="shared" ref="BO3:BO8" si="18">IF(ISERROR(BM3*BN3),"",BM3*BN3)</f>
        <v>1200</v>
      </c>
      <c r="BP3" s="50">
        <f t="shared" ref="BP3:BP8" si="19">IF(ISERROR(BE3*BO3),"",BE3*BO3)</f>
        <v>5072.4000000000005</v>
      </c>
      <c r="BQ3" s="50">
        <f t="shared" ref="BQ3:BQ8" si="20">IF(ISERROR(BG3*BO3),"",BG3*BO3)</f>
        <v>6540</v>
      </c>
      <c r="BR3" s="33"/>
      <c r="BS3" s="33" t="s">
        <v>83</v>
      </c>
      <c r="BT3" s="33" t="s">
        <v>84</v>
      </c>
      <c r="BU3" s="34" t="s">
        <v>85</v>
      </c>
    </row>
    <row r="4" spans="1:73" s="60" customFormat="1" ht="88" customHeight="1" x14ac:dyDescent="0.3">
      <c r="A4" s="32">
        <v>3</v>
      </c>
      <c r="B4" s="61" t="s">
        <v>88</v>
      </c>
      <c r="C4" s="33"/>
      <c r="D4" s="34" t="s">
        <v>73</v>
      </c>
      <c r="E4" s="33" t="s">
        <v>74</v>
      </c>
      <c r="F4" s="33" t="s">
        <v>75</v>
      </c>
      <c r="G4" s="35" t="s">
        <v>89</v>
      </c>
      <c r="H4" s="34" t="s">
        <v>75</v>
      </c>
      <c r="I4" s="34" t="s">
        <v>90</v>
      </c>
      <c r="J4" s="34" t="s">
        <v>91</v>
      </c>
      <c r="K4" s="36" t="s">
        <v>78</v>
      </c>
      <c r="L4" s="37" t="s">
        <v>79</v>
      </c>
      <c r="M4" s="34" t="s">
        <v>80</v>
      </c>
      <c r="N4" s="37"/>
      <c r="O4" s="33"/>
      <c r="P4" s="38"/>
      <c r="Q4" s="39" t="s">
        <v>92</v>
      </c>
      <c r="R4" s="40"/>
      <c r="S4" s="33"/>
      <c r="T4" s="41"/>
      <c r="U4" s="42">
        <v>4.78</v>
      </c>
      <c r="V4" s="33"/>
      <c r="W4" s="33"/>
      <c r="X4" s="43">
        <v>39</v>
      </c>
      <c r="Y4" s="43">
        <v>28</v>
      </c>
      <c r="Z4" s="43">
        <v>22</v>
      </c>
      <c r="AA4" s="43">
        <v>39</v>
      </c>
      <c r="AB4" s="43">
        <v>28</v>
      </c>
      <c r="AC4" s="43">
        <v>22</v>
      </c>
      <c r="AD4" s="44">
        <v>6</v>
      </c>
      <c r="AE4" s="45">
        <v>4</v>
      </c>
      <c r="AF4" s="46">
        <f t="shared" si="3"/>
        <v>2.4024E-2</v>
      </c>
      <c r="AG4" s="47">
        <v>63</v>
      </c>
      <c r="AH4" s="48">
        <f t="shared" si="4"/>
        <v>10489.510489510489</v>
      </c>
      <c r="AI4" s="49">
        <v>2900</v>
      </c>
      <c r="AJ4" s="50">
        <f t="shared" si="5"/>
        <v>0.27646666666666669</v>
      </c>
      <c r="AK4" s="51" t="s">
        <v>82</v>
      </c>
      <c r="AL4" s="52">
        <f t="shared" si="0"/>
        <v>0.29300000000000004</v>
      </c>
      <c r="AM4" s="50">
        <f t="shared" si="6"/>
        <v>1.9045000000000003</v>
      </c>
      <c r="AN4" s="50">
        <f t="shared" si="7"/>
        <v>6.9609666666666676</v>
      </c>
      <c r="AO4" s="53">
        <v>0</v>
      </c>
      <c r="AP4" s="50">
        <f t="shared" si="1"/>
        <v>0</v>
      </c>
      <c r="AQ4" s="53">
        <v>0.06</v>
      </c>
      <c r="AR4" s="50">
        <f t="shared" si="8"/>
        <v>0.39</v>
      </c>
      <c r="AS4" s="53">
        <v>0</v>
      </c>
      <c r="AT4" s="50">
        <f t="shared" si="9"/>
        <v>0</v>
      </c>
      <c r="AU4" s="54">
        <v>0</v>
      </c>
      <c r="AV4" s="53">
        <v>0</v>
      </c>
      <c r="AW4" s="50">
        <f t="shared" si="10"/>
        <v>0</v>
      </c>
      <c r="AX4" s="54">
        <v>0</v>
      </c>
      <c r="AY4" s="53">
        <v>0</v>
      </c>
      <c r="AZ4" s="50">
        <f t="shared" si="11"/>
        <v>0</v>
      </c>
      <c r="BA4" s="54">
        <v>0</v>
      </c>
      <c r="BB4" s="53">
        <v>0</v>
      </c>
      <c r="BC4" s="50">
        <f t="shared" si="12"/>
        <v>0</v>
      </c>
      <c r="BD4" s="50">
        <f t="shared" si="13"/>
        <v>0.39</v>
      </c>
      <c r="BE4" s="50">
        <f t="shared" si="14"/>
        <v>5.17</v>
      </c>
      <c r="BF4" s="55">
        <f t="shared" si="2"/>
        <v>0.20461538461538462</v>
      </c>
      <c r="BG4" s="62">
        <v>6.5</v>
      </c>
      <c r="BH4" s="50">
        <f t="shared" si="15"/>
        <v>8.6809666666666665</v>
      </c>
      <c r="BI4" s="54"/>
      <c r="BJ4" s="55" t="str">
        <f t="shared" si="16"/>
        <v/>
      </c>
      <c r="BK4" s="55" t="str">
        <f t="shared" si="17"/>
        <v/>
      </c>
      <c r="BL4" s="57"/>
      <c r="BM4" s="58">
        <v>1000</v>
      </c>
      <c r="BN4" s="47">
        <v>1</v>
      </c>
      <c r="BO4" s="59">
        <f t="shared" si="18"/>
        <v>1000</v>
      </c>
      <c r="BP4" s="50">
        <f t="shared" si="19"/>
        <v>5170</v>
      </c>
      <c r="BQ4" s="50">
        <f t="shared" si="20"/>
        <v>6500</v>
      </c>
      <c r="BR4" s="33"/>
      <c r="BS4" s="33" t="s">
        <v>83</v>
      </c>
      <c r="BT4" s="33" t="s">
        <v>84</v>
      </c>
      <c r="BU4" s="34" t="s">
        <v>85</v>
      </c>
    </row>
    <row r="5" spans="1:73" s="60" customFormat="1" ht="88" customHeight="1" x14ac:dyDescent="0.3">
      <c r="A5" s="32">
        <v>4</v>
      </c>
      <c r="B5" s="61" t="s">
        <v>93</v>
      </c>
      <c r="C5" s="33"/>
      <c r="D5" s="34" t="s">
        <v>73</v>
      </c>
      <c r="E5" s="33" t="s">
        <v>74</v>
      </c>
      <c r="F5" s="33" t="s">
        <v>75</v>
      </c>
      <c r="G5" s="35" t="s">
        <v>94</v>
      </c>
      <c r="H5" s="34" t="s">
        <v>75</v>
      </c>
      <c r="I5" s="34" t="s">
        <v>95</v>
      </c>
      <c r="J5" s="34" t="s">
        <v>96</v>
      </c>
      <c r="K5" s="36" t="s">
        <v>78</v>
      </c>
      <c r="L5" s="37" t="s">
        <v>79</v>
      </c>
      <c r="M5" s="63" t="s">
        <v>97</v>
      </c>
      <c r="N5" s="37"/>
      <c r="O5" s="33"/>
      <c r="P5" s="38"/>
      <c r="Q5" s="39" t="s">
        <v>98</v>
      </c>
      <c r="R5" s="40"/>
      <c r="S5" s="33"/>
      <c r="T5" s="41"/>
      <c r="U5" s="42">
        <v>4.83</v>
      </c>
      <c r="V5" s="33"/>
      <c r="W5" s="33"/>
      <c r="X5" s="43">
        <v>39</v>
      </c>
      <c r="Y5" s="43">
        <v>28</v>
      </c>
      <c r="Z5" s="43">
        <v>26</v>
      </c>
      <c r="AA5" s="43">
        <v>39</v>
      </c>
      <c r="AB5" s="43">
        <v>28</v>
      </c>
      <c r="AC5" s="43">
        <v>26</v>
      </c>
      <c r="AD5" s="44">
        <v>6</v>
      </c>
      <c r="AE5" s="45">
        <v>4</v>
      </c>
      <c r="AF5" s="46">
        <f t="shared" si="3"/>
        <v>2.8392000000000001E-2</v>
      </c>
      <c r="AG5" s="47">
        <v>63</v>
      </c>
      <c r="AH5" s="48">
        <f t="shared" si="4"/>
        <v>8875.7396449704138</v>
      </c>
      <c r="AI5" s="49">
        <v>2900</v>
      </c>
      <c r="AJ5" s="50">
        <f t="shared" si="5"/>
        <v>0.32673333333333338</v>
      </c>
      <c r="AK5" s="51" t="s">
        <v>82</v>
      </c>
      <c r="AL5" s="52">
        <f t="shared" si="0"/>
        <v>0.29300000000000004</v>
      </c>
      <c r="AM5" s="50">
        <f t="shared" si="6"/>
        <v>1.9572400000000001</v>
      </c>
      <c r="AN5" s="50">
        <f t="shared" si="7"/>
        <v>7.1139733333333339</v>
      </c>
      <c r="AO5" s="53">
        <v>0</v>
      </c>
      <c r="AP5" s="50">
        <f t="shared" si="1"/>
        <v>0</v>
      </c>
      <c r="AQ5" s="53">
        <v>0.06</v>
      </c>
      <c r="AR5" s="50">
        <f t="shared" si="8"/>
        <v>0.40079999999999999</v>
      </c>
      <c r="AS5" s="53">
        <v>0</v>
      </c>
      <c r="AT5" s="50">
        <f t="shared" si="9"/>
        <v>0</v>
      </c>
      <c r="AU5" s="54">
        <v>0</v>
      </c>
      <c r="AV5" s="53">
        <v>0</v>
      </c>
      <c r="AW5" s="50">
        <f t="shared" si="10"/>
        <v>0</v>
      </c>
      <c r="AX5" s="54">
        <v>0</v>
      </c>
      <c r="AY5" s="53">
        <v>0</v>
      </c>
      <c r="AZ5" s="50">
        <f t="shared" si="11"/>
        <v>0</v>
      </c>
      <c r="BA5" s="54">
        <v>0</v>
      </c>
      <c r="BB5" s="53">
        <v>0</v>
      </c>
      <c r="BC5" s="50">
        <f t="shared" si="12"/>
        <v>0</v>
      </c>
      <c r="BD5" s="50">
        <f t="shared" si="13"/>
        <v>0.40079999999999999</v>
      </c>
      <c r="BE5" s="50">
        <f t="shared" si="14"/>
        <v>5.2308000000000003</v>
      </c>
      <c r="BF5" s="55">
        <f t="shared" si="2"/>
        <v>0.21694610778443105</v>
      </c>
      <c r="BG5" s="56">
        <v>6.68</v>
      </c>
      <c r="BH5" s="50">
        <f t="shared" si="15"/>
        <v>8.9639733333333336</v>
      </c>
      <c r="BI5" s="54"/>
      <c r="BJ5" s="55" t="str">
        <f t="shared" si="16"/>
        <v/>
      </c>
      <c r="BK5" s="55" t="str">
        <f t="shared" si="17"/>
        <v/>
      </c>
      <c r="BL5" s="57"/>
      <c r="BM5" s="58">
        <v>1000</v>
      </c>
      <c r="BN5" s="47">
        <v>1</v>
      </c>
      <c r="BO5" s="59">
        <f t="shared" si="18"/>
        <v>1000</v>
      </c>
      <c r="BP5" s="50">
        <f t="shared" si="19"/>
        <v>5230.8</v>
      </c>
      <c r="BQ5" s="50">
        <f t="shared" si="20"/>
        <v>6680</v>
      </c>
      <c r="BR5" s="33"/>
      <c r="BS5" s="33" t="s">
        <v>83</v>
      </c>
      <c r="BT5" s="33" t="s">
        <v>84</v>
      </c>
      <c r="BU5" s="34" t="s">
        <v>85</v>
      </c>
    </row>
    <row r="6" spans="1:73" s="60" customFormat="1" ht="88" customHeight="1" x14ac:dyDescent="0.25">
      <c r="A6" s="32">
        <v>5</v>
      </c>
      <c r="B6" s="38"/>
      <c r="C6" s="33"/>
      <c r="D6" s="34" t="s">
        <v>73</v>
      </c>
      <c r="E6" s="33" t="s">
        <v>74</v>
      </c>
      <c r="F6" s="33" t="s">
        <v>75</v>
      </c>
      <c r="G6" s="64" t="s">
        <v>99</v>
      </c>
      <c r="H6" s="34" t="s">
        <v>75</v>
      </c>
      <c r="I6" s="34" t="s">
        <v>75</v>
      </c>
      <c r="J6" s="34" t="s">
        <v>100</v>
      </c>
      <c r="K6" s="36" t="s">
        <v>101</v>
      </c>
      <c r="L6" s="37" t="s">
        <v>79</v>
      </c>
      <c r="M6" s="63" t="s">
        <v>102</v>
      </c>
      <c r="N6" s="37"/>
      <c r="O6" s="33"/>
      <c r="P6" s="38"/>
      <c r="Q6" s="39" t="s">
        <v>103</v>
      </c>
      <c r="R6" s="40"/>
      <c r="S6" s="33"/>
      <c r="T6" s="41"/>
      <c r="U6" s="42">
        <v>4.74</v>
      </c>
      <c r="V6" s="33"/>
      <c r="W6" s="33"/>
      <c r="X6" s="43">
        <v>30</v>
      </c>
      <c r="Y6" s="43">
        <v>35</v>
      </c>
      <c r="Z6" s="43">
        <v>20</v>
      </c>
      <c r="AA6" s="43">
        <v>30</v>
      </c>
      <c r="AB6" s="43">
        <v>35</v>
      </c>
      <c r="AC6" s="43">
        <v>20</v>
      </c>
      <c r="AD6" s="44">
        <v>6</v>
      </c>
      <c r="AE6" s="45">
        <v>4</v>
      </c>
      <c r="AF6" s="46">
        <f t="shared" si="3"/>
        <v>2.1000000000000001E-2</v>
      </c>
      <c r="AG6" s="47">
        <v>63</v>
      </c>
      <c r="AH6" s="48">
        <f t="shared" si="4"/>
        <v>12000</v>
      </c>
      <c r="AI6" s="49">
        <v>2900</v>
      </c>
      <c r="AJ6" s="50">
        <f t="shared" si="5"/>
        <v>0.24166666666666667</v>
      </c>
      <c r="AK6" s="51" t="s">
        <v>82</v>
      </c>
      <c r="AL6" s="52">
        <f t="shared" si="0"/>
        <v>0.29300000000000004</v>
      </c>
      <c r="AM6" s="50">
        <f t="shared" si="6"/>
        <v>2.1242500000000004</v>
      </c>
      <c r="AN6" s="50">
        <f t="shared" si="7"/>
        <v>7.1059166666666673</v>
      </c>
      <c r="AO6" s="53">
        <v>0</v>
      </c>
      <c r="AP6" s="50">
        <f t="shared" si="1"/>
        <v>0</v>
      </c>
      <c r="AQ6" s="53">
        <v>0.06</v>
      </c>
      <c r="AR6" s="50">
        <f t="shared" si="8"/>
        <v>0.435</v>
      </c>
      <c r="AS6" s="53">
        <v>0</v>
      </c>
      <c r="AT6" s="50">
        <f t="shared" si="9"/>
        <v>0</v>
      </c>
      <c r="AU6" s="54">
        <v>0</v>
      </c>
      <c r="AV6" s="53">
        <v>0</v>
      </c>
      <c r="AW6" s="50">
        <f t="shared" si="10"/>
        <v>0</v>
      </c>
      <c r="AX6" s="54">
        <v>0</v>
      </c>
      <c r="AY6" s="53">
        <v>0</v>
      </c>
      <c r="AZ6" s="50">
        <f t="shared" si="11"/>
        <v>0</v>
      </c>
      <c r="BA6" s="54">
        <v>0</v>
      </c>
      <c r="BB6" s="53">
        <v>0</v>
      </c>
      <c r="BC6" s="50">
        <f t="shared" si="12"/>
        <v>0</v>
      </c>
      <c r="BD6" s="50">
        <f t="shared" si="13"/>
        <v>0.435</v>
      </c>
      <c r="BE6" s="50">
        <f t="shared" si="14"/>
        <v>5.1749999999999998</v>
      </c>
      <c r="BF6" s="55">
        <f t="shared" si="2"/>
        <v>0.28620689655172415</v>
      </c>
      <c r="BG6" s="65">
        <f>'[1]Scallop - Sept Market'!$AW$6</f>
        <v>7.25</v>
      </c>
      <c r="BH6" s="50">
        <f t="shared" si="15"/>
        <v>9.6159166666666671</v>
      </c>
      <c r="BI6" s="54"/>
      <c r="BJ6" s="55" t="str">
        <f t="shared" si="16"/>
        <v/>
      </c>
      <c r="BK6" s="55" t="str">
        <f t="shared" si="17"/>
        <v/>
      </c>
      <c r="BL6" s="57"/>
      <c r="BM6" s="66">
        <v>1000</v>
      </c>
      <c r="BN6" s="47">
        <v>1</v>
      </c>
      <c r="BO6" s="59">
        <f t="shared" si="18"/>
        <v>1000</v>
      </c>
      <c r="BP6" s="50">
        <f t="shared" si="19"/>
        <v>5175</v>
      </c>
      <c r="BQ6" s="50">
        <f t="shared" si="20"/>
        <v>7250</v>
      </c>
      <c r="BR6" s="33"/>
      <c r="BS6" s="33" t="s">
        <v>83</v>
      </c>
      <c r="BT6" s="33" t="s">
        <v>84</v>
      </c>
      <c r="BU6" s="67" t="s">
        <v>104</v>
      </c>
    </row>
    <row r="7" spans="1:73" s="60" customFormat="1" ht="88" customHeight="1" x14ac:dyDescent="0.25">
      <c r="A7" s="32">
        <v>6</v>
      </c>
      <c r="B7" s="68" t="s">
        <v>105</v>
      </c>
      <c r="C7" s="38"/>
      <c r="D7" s="34" t="s">
        <v>73</v>
      </c>
      <c r="E7" s="33" t="s">
        <v>74</v>
      </c>
      <c r="F7" s="33" t="s">
        <v>75</v>
      </c>
      <c r="G7" s="69" t="s">
        <v>106</v>
      </c>
      <c r="H7" s="34" t="s">
        <v>75</v>
      </c>
      <c r="I7" s="34" t="s">
        <v>75</v>
      </c>
      <c r="J7" s="34" t="s">
        <v>107</v>
      </c>
      <c r="K7" s="36" t="s">
        <v>101</v>
      </c>
      <c r="L7" s="37" t="s">
        <v>79</v>
      </c>
      <c r="M7" s="63" t="s">
        <v>108</v>
      </c>
      <c r="N7" s="37"/>
      <c r="O7" s="33"/>
      <c r="P7" s="38"/>
      <c r="Q7" s="39" t="s">
        <v>109</v>
      </c>
      <c r="R7" s="40"/>
      <c r="S7" s="33"/>
      <c r="T7" s="41"/>
      <c r="U7" s="70">
        <v>6.19</v>
      </c>
      <c r="V7" s="33"/>
      <c r="W7" s="33"/>
      <c r="X7" s="71">
        <v>39</v>
      </c>
      <c r="Y7" s="71">
        <v>28</v>
      </c>
      <c r="Z7" s="71">
        <v>18</v>
      </c>
      <c r="AA7" s="71">
        <v>39</v>
      </c>
      <c r="AB7" s="71">
        <v>28</v>
      </c>
      <c r="AC7" s="71">
        <v>18</v>
      </c>
      <c r="AD7" s="44">
        <v>6</v>
      </c>
      <c r="AE7" s="45">
        <v>4</v>
      </c>
      <c r="AF7" s="46">
        <f t="shared" si="3"/>
        <v>1.9656E-2</v>
      </c>
      <c r="AG7" s="47">
        <v>63</v>
      </c>
      <c r="AH7" s="48">
        <f t="shared" si="4"/>
        <v>12820.51282051282</v>
      </c>
      <c r="AI7" s="49">
        <v>2900</v>
      </c>
      <c r="AJ7" s="50">
        <f t="shared" si="5"/>
        <v>0.22620000000000001</v>
      </c>
      <c r="AK7" s="51" t="s">
        <v>82</v>
      </c>
      <c r="AL7" s="52">
        <f t="shared" si="0"/>
        <v>0.29300000000000004</v>
      </c>
      <c r="AM7" s="50">
        <f t="shared" si="6"/>
        <v>2.5637500000000002</v>
      </c>
      <c r="AN7" s="50">
        <f t="shared" si="7"/>
        <v>8.9799500000000005</v>
      </c>
      <c r="AO7" s="53">
        <v>0</v>
      </c>
      <c r="AP7" s="50">
        <f t="shared" si="1"/>
        <v>0</v>
      </c>
      <c r="AQ7" s="53">
        <v>0.06</v>
      </c>
      <c r="AR7" s="50">
        <f t="shared" si="8"/>
        <v>0.52500000000000002</v>
      </c>
      <c r="AS7" s="53"/>
      <c r="AT7" s="50">
        <f t="shared" si="9"/>
        <v>0</v>
      </c>
      <c r="AU7" s="54">
        <v>0</v>
      </c>
      <c r="AV7" s="53">
        <v>0</v>
      </c>
      <c r="AW7" s="50">
        <f t="shared" si="10"/>
        <v>0</v>
      </c>
      <c r="AX7" s="54">
        <v>0</v>
      </c>
      <c r="AY7" s="53">
        <v>0</v>
      </c>
      <c r="AZ7" s="50">
        <f t="shared" si="11"/>
        <v>0</v>
      </c>
      <c r="BA7" s="54">
        <v>0</v>
      </c>
      <c r="BB7" s="53">
        <v>0</v>
      </c>
      <c r="BC7" s="50">
        <f t="shared" si="12"/>
        <v>0</v>
      </c>
      <c r="BD7" s="50">
        <f t="shared" si="13"/>
        <v>0.52500000000000002</v>
      </c>
      <c r="BE7" s="50">
        <f t="shared" si="14"/>
        <v>6.7150000000000007</v>
      </c>
      <c r="BF7" s="55">
        <f t="shared" si="2"/>
        <v>0.23257142857142848</v>
      </c>
      <c r="BG7" s="72">
        <v>8.75</v>
      </c>
      <c r="BH7" s="50">
        <f t="shared" si="15"/>
        <v>11.539950000000001</v>
      </c>
      <c r="BI7" s="73"/>
      <c r="BJ7" s="55" t="str">
        <f t="shared" si="16"/>
        <v/>
      </c>
      <c r="BK7" s="55" t="str">
        <f t="shared" si="17"/>
        <v/>
      </c>
      <c r="BL7" s="57"/>
      <c r="BM7" s="66">
        <v>1200</v>
      </c>
      <c r="BN7" s="47">
        <v>1</v>
      </c>
      <c r="BO7" s="59">
        <f t="shared" si="18"/>
        <v>1200</v>
      </c>
      <c r="BP7" s="50">
        <f t="shared" si="19"/>
        <v>8058.0000000000009</v>
      </c>
      <c r="BQ7" s="50">
        <f t="shared" si="20"/>
        <v>10500</v>
      </c>
      <c r="BR7" s="33"/>
      <c r="BS7" s="33" t="s">
        <v>83</v>
      </c>
      <c r="BT7" s="33" t="s">
        <v>84</v>
      </c>
      <c r="BU7" s="67" t="s">
        <v>104</v>
      </c>
    </row>
    <row r="8" spans="1:73" s="60" customFormat="1" ht="88" customHeight="1" x14ac:dyDescent="0.25">
      <c r="A8" s="32">
        <v>7</v>
      </c>
      <c r="B8" s="33"/>
      <c r="C8" s="33"/>
      <c r="D8" s="34" t="s">
        <v>73</v>
      </c>
      <c r="E8" s="33" t="s">
        <v>74</v>
      </c>
      <c r="F8" s="33" t="s">
        <v>75</v>
      </c>
      <c r="G8" s="69" t="s">
        <v>106</v>
      </c>
      <c r="H8" s="34" t="s">
        <v>75</v>
      </c>
      <c r="I8" s="34" t="s">
        <v>75</v>
      </c>
      <c r="J8" s="34" t="s">
        <v>110</v>
      </c>
      <c r="K8" s="36" t="s">
        <v>101</v>
      </c>
      <c r="L8" s="37" t="s">
        <v>79</v>
      </c>
      <c r="M8" s="63" t="s">
        <v>111</v>
      </c>
      <c r="N8" s="37"/>
      <c r="O8" s="33"/>
      <c r="P8" s="38"/>
      <c r="Q8" s="39" t="s">
        <v>112</v>
      </c>
      <c r="R8" s="40"/>
      <c r="S8" s="33"/>
      <c r="T8" s="41"/>
      <c r="U8" s="70">
        <v>5.91</v>
      </c>
      <c r="V8" s="33"/>
      <c r="W8" s="33"/>
      <c r="X8" s="71">
        <v>39</v>
      </c>
      <c r="Y8" s="71">
        <v>28</v>
      </c>
      <c r="Z8" s="71">
        <v>18</v>
      </c>
      <c r="AA8" s="71">
        <v>39</v>
      </c>
      <c r="AB8" s="71">
        <v>28</v>
      </c>
      <c r="AC8" s="71">
        <v>18</v>
      </c>
      <c r="AD8" s="44">
        <v>6</v>
      </c>
      <c r="AE8" s="45">
        <v>4</v>
      </c>
      <c r="AF8" s="46">
        <f t="shared" si="3"/>
        <v>1.9656E-2</v>
      </c>
      <c r="AG8" s="47">
        <v>63</v>
      </c>
      <c r="AH8" s="48">
        <f t="shared" si="4"/>
        <v>12820.51282051282</v>
      </c>
      <c r="AI8" s="49">
        <v>2900</v>
      </c>
      <c r="AJ8" s="50">
        <f t="shared" si="5"/>
        <v>0.22620000000000001</v>
      </c>
      <c r="AK8" s="51" t="s">
        <v>82</v>
      </c>
      <c r="AL8" s="52">
        <f t="shared" si="0"/>
        <v>0.29300000000000004</v>
      </c>
      <c r="AM8" s="50">
        <f t="shared" si="6"/>
        <v>2.4172500000000001</v>
      </c>
      <c r="AN8" s="50">
        <f t="shared" si="7"/>
        <v>8.5534500000000016</v>
      </c>
      <c r="AO8" s="53">
        <v>0</v>
      </c>
      <c r="AP8" s="50">
        <f t="shared" si="1"/>
        <v>0</v>
      </c>
      <c r="AQ8" s="53">
        <v>0.06</v>
      </c>
      <c r="AR8" s="50">
        <f t="shared" si="8"/>
        <v>0.495</v>
      </c>
      <c r="AS8" s="53"/>
      <c r="AT8" s="50">
        <f t="shared" si="9"/>
        <v>0</v>
      </c>
      <c r="AU8" s="54">
        <v>0</v>
      </c>
      <c r="AV8" s="53">
        <v>0</v>
      </c>
      <c r="AW8" s="50">
        <f t="shared" si="10"/>
        <v>0</v>
      </c>
      <c r="AX8" s="54">
        <v>0</v>
      </c>
      <c r="AY8" s="53">
        <v>0</v>
      </c>
      <c r="AZ8" s="50">
        <f t="shared" si="11"/>
        <v>0</v>
      </c>
      <c r="BA8" s="54">
        <v>0</v>
      </c>
      <c r="BB8" s="53">
        <v>0</v>
      </c>
      <c r="BC8" s="50">
        <f t="shared" si="12"/>
        <v>0</v>
      </c>
      <c r="BD8" s="50">
        <f t="shared" si="13"/>
        <v>0.495</v>
      </c>
      <c r="BE8" s="50">
        <f t="shared" si="14"/>
        <v>6.4050000000000002</v>
      </c>
      <c r="BF8" s="55">
        <f t="shared" si="2"/>
        <v>0.22363636363636361</v>
      </c>
      <c r="BG8" s="72">
        <v>8.25</v>
      </c>
      <c r="BH8" s="50">
        <f t="shared" si="15"/>
        <v>10.89345</v>
      </c>
      <c r="BI8" s="73"/>
      <c r="BJ8" s="55" t="str">
        <f t="shared" si="16"/>
        <v/>
      </c>
      <c r="BK8" s="55" t="str">
        <f t="shared" si="17"/>
        <v/>
      </c>
      <c r="BL8" s="57"/>
      <c r="BM8" s="66">
        <v>1200</v>
      </c>
      <c r="BN8" s="47">
        <v>1</v>
      </c>
      <c r="BO8" s="59">
        <f t="shared" si="18"/>
        <v>1200</v>
      </c>
      <c r="BP8" s="50">
        <f t="shared" si="19"/>
        <v>7686</v>
      </c>
      <c r="BQ8" s="50">
        <f t="shared" si="20"/>
        <v>9900</v>
      </c>
      <c r="BR8" s="33"/>
      <c r="BS8" s="33" t="s">
        <v>83</v>
      </c>
      <c r="BT8" s="33" t="s">
        <v>84</v>
      </c>
      <c r="BU8" s="67" t="s">
        <v>104</v>
      </c>
    </row>
    <row r="9" spans="1:73" x14ac:dyDescent="0.35">
      <c r="BF9" s="4"/>
      <c r="BI9" s="5"/>
      <c r="BJ9" s="5"/>
      <c r="BK9" s="4"/>
      <c r="BM9" s="75"/>
      <c r="BO9" s="75"/>
    </row>
  </sheetData>
  <sheetProtection insertRows="0" deleteRows="0" sort="0"/>
  <protectedRanges>
    <protectedRange sqref="BI9:BK9 AJ2:AJ8 BH2:BH8 AM2:AP2 BI6:BI8 AC9:AN9 AC10:AP213 BJ2:BK8 AF2:AH8 A9:J213 BD10:BH213 BM9:BO9 Q9:AB213 A2:A8 B2:B5 B8:C8 C2:C6 L9:O213 L2:L8 N2:O8 AM3:AN8 AO3:AP9 BD2:BF9 E2:F8 R2:W8 AQ2:BC213" name="Range1"/>
    <protectedRange sqref="AE2:AE8" name="Range1_2"/>
    <protectedRange sqref="AI2:AI8" name="Range1_3"/>
    <protectedRange sqref="BI2:BI5" name="Range1_5"/>
    <protectedRange sqref="BN2:BN8" name="Range1_6"/>
    <protectedRange sqref="K2:K254" name="Range1_1"/>
    <protectedRange sqref="BL2:BL249" name="Range1_7"/>
    <protectedRange sqref="P2:P249" name="Range1_8"/>
    <protectedRange sqref="J6" name="Range1_4_1"/>
    <protectedRange sqref="X6:Z6" name="Range1_2_1"/>
    <protectedRange sqref="AA6:AC6" name="Range1_2_1_1"/>
    <protectedRange sqref="Q2:Q8" name="Range1_11_1_1_1_1_1"/>
  </protectedRanges>
  <phoneticPr fontId="2" type="noConversion"/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Item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刘婕</dc:creator>
  <cp:lastModifiedBy>刘婕</cp:lastModifiedBy>
  <dcterms:created xsi:type="dcterms:W3CDTF">2025-12-18T05:42:15Z</dcterms:created>
  <dcterms:modified xsi:type="dcterms:W3CDTF">2025-12-18T05:42:56Z</dcterms:modified>
</cp:coreProperties>
</file>