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C7DDF159-3594-40C7-A150-3DE566D7F03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">#REF!</definedName>
    <definedName name="ARTIFICIALFLOWERSPLANTS">#REF!</definedName>
    <definedName name="ARTIFICIALFLOWERSPLANTSA1">[1]!Table1[[#All],[VALENCE]]</definedName>
    <definedName name="ARTIFICIALFLOWERSPLANTSAW2">#REF!</definedName>
    <definedName name="ARTIFICIALFLOWERSPLANTSSILHOUETTE">[1]!Table1[[#All],[QUILT]]</definedName>
    <definedName name="Artwork">#REF!</definedName>
    <definedName name="B">#REF!</definedName>
    <definedName name="Banner">'[2]Hardline Drop down'!$H$5:$H$9</definedName>
    <definedName name="BASKETSBOWLSVASES">#REF!</definedName>
    <definedName name="BASKETSBOWLSVASESA1">#REF!</definedName>
    <definedName name="BASKETSBOWLSVASESA2">#REF!</definedName>
    <definedName name="BASKETSBOWLSVASESSILHOUETTE">#REF!</definedName>
    <definedName name="Bath">#REF!</definedName>
    <definedName name="Bath_Accessories">#REF!</definedName>
    <definedName name="Bath_Rugs">#REF!</definedName>
    <definedName name="Bed_in_a_bag_Full_Queen_King">#REF!</definedName>
    <definedName name="Bed_in_a_bag_Twin">#REF!</definedName>
    <definedName name="Bed_Pillows">#REF!</definedName>
    <definedName name="BEDBATH">[1]!Table1[[#All],[BEDDING]]</definedName>
    <definedName name="BEDBATHSIZE">[1]!Table1[[#All],[FULL/QUEEN]]</definedName>
    <definedName name="BEDBATHTICKETTYPE">[1]!Table1[[#All],[SMALL GUM]]</definedName>
    <definedName name="BEDBATHTICKETYPE">[1]!Table1[[#All],[SMALL GUM]]</definedName>
    <definedName name="Bedding">#REF!</definedName>
    <definedName name="Bedding.">#REF!</definedName>
    <definedName name="Bedspreads_Coverlets">#REF!</definedName>
    <definedName name="Blankets_Throws">#REF!</definedName>
    <definedName name="BLANKETSTHROWSA1">[1]!Table1[[#All],[KING]]</definedName>
    <definedName name="BLANKETSTHROWSS">[1]!Table1[[#All],[KING SHAM]]</definedName>
    <definedName name="CANDLEHOLDERS">[1]!Table1[KING]</definedName>
    <definedName name="CANDLES">[1]!Table1[[#All],[BEDSKIRTS]]</definedName>
    <definedName name="CANDLESA1">[1]!Table1[TWIN]</definedName>
    <definedName name="CANDLESA2">[1]!Table1[Column13]</definedName>
    <definedName name="CANDLESETS">[1]!Table1[TWIN]</definedName>
    <definedName name="CANDLESMATERIAL">#REF!</definedName>
    <definedName name="CANDLESMATERIAL\">#REF!</definedName>
    <definedName name="CANDLESPRODUCT">[1]!Table1[[#Headers],[BEDSKIRTS]]</definedName>
    <definedName name="CANDLESSILHOUETTE">[1]!Table1[[#All],[COMFORTER SET]]</definedName>
    <definedName name="CANDLESTICKETTYPE">[1]!Table1[[#All],[LARGE GUM]]</definedName>
    <definedName name="CANDLESTICKETYPE">[1]!Table1[LARGE GUM]</definedName>
    <definedName name="CATEGORY">[3]Sheet1!$DW$2:$DW$3</definedName>
    <definedName name="colour">#REF!</definedName>
    <definedName name="COMFORTERSBEDDINGSETSA1">[1]!Table1[[#All],[TWIN]]</definedName>
    <definedName name="COMFORTERSBEDDINGSETSS">[1]!Table1[[#All],[COMFORTER SET]]</definedName>
    <definedName name="CON">'[4]317-TOP'!#REF!</definedName>
    <definedName name="CONS">#REF!</definedName>
    <definedName name="CURTAINSDRAPESA1">[1]!Table1[[#All],[VALENCE]]</definedName>
    <definedName name="CURTAINSDRAPESS">[1]!Table1[[#All],[OTHER]]</definedName>
    <definedName name="DEC">#REF!</definedName>
    <definedName name="DECOARTIVEACCENTSSILHOUETTE">[1]!Table1[[#All],[DUVETS]]</definedName>
    <definedName name="DECOR">#REF!</definedName>
    <definedName name="DECORA1">[1]!Table1[NOT USED]</definedName>
    <definedName name="Decorative_Accessories">#REF!</definedName>
    <definedName name="Decorative_Pillows_Inserts_Covers">#REF!</definedName>
    <definedName name="DECORATIVEACCENSSILHOUETTE">#REF!</definedName>
    <definedName name="DECORATIVEACCENTS">[1]!Table1[[#All],[THROW PILLOWS]]</definedName>
    <definedName name="DECORATIVEACCENTSA1">[1]!Table1[[#All],[KING]]</definedName>
    <definedName name="DECORATIVEACCENTSA2">#REF!</definedName>
    <definedName name="DECORATIVEACCENTSSILHOUETTE">[1]!Table1[[#All],[DUVETS]]</definedName>
    <definedName name="DECORATIVEPILLOWSCHAIRPADS">[1]!Table1[[#All],[THROW PILLOWS]]</definedName>
    <definedName name="DECORATIVEPILLOWSCHAIRPADSA1">[1]!Table1[[#All],[QUEEN]]</definedName>
    <definedName name="DECORPRODUCT">#REF!</definedName>
    <definedName name="Division1">'[2]Hardline Drop down'!$A$5:$A$16</definedName>
    <definedName name="Down_Comforters">#REF!</definedName>
    <definedName name="Duvet_Covers">#REF!</definedName>
    <definedName name="DUVETCOVERSA1">[1]!Table1[[#All],[EURO]]</definedName>
    <definedName name="DUVETCOVERSS">[1]!Table1[[#All],[DUVETS]]</definedName>
    <definedName name="Electrics">#REF!</definedName>
    <definedName name="ESSENTIALOILDIFFUSERS">#REF!</definedName>
    <definedName name="ESSENTIALOILSDIFFUSERS">#REF!</definedName>
    <definedName name="fiscalweeks">#REF!</definedName>
    <definedName name="foam">[3]Sheet1!$EC$2:$EC$3</definedName>
    <definedName name="FRAGRANCEACCESSORIES">[1]!Table1[NOT USED]</definedName>
    <definedName name="FRAGRANCEPLUGINS">[1]!Table1[Column13]</definedName>
    <definedName name="FRAGRANCESPRAYS">#REF!</definedName>
    <definedName name="FRAMES">[1]!Table1[THROW PILLOWS]</definedName>
    <definedName name="FRAMESA1">[1]!Table1[KING]</definedName>
    <definedName name="FRAMESA2">#REF!</definedName>
    <definedName name="FRAMESTICKETTYPE">#REF!</definedName>
    <definedName name="HBC">'[5]Spec Sheet'!#REF!</definedName>
    <definedName name="Home_Décor">#REF!</definedName>
    <definedName name="Home_Décor.">#REF!</definedName>
    <definedName name="HOMEDECOR">[1]!Table1[[#All],[DECORATIVE PILLOWS &amp; CHAIR PADS]]</definedName>
    <definedName name="HOMEDECORSIZE">[1]!Table1[[#All],[UNKOWN]]</definedName>
    <definedName name="HOMEDECORTICKETTYPE">[1]!Table1[[#All],[LARGE GUM]]</definedName>
    <definedName name="JARCANDLES">#REF!</definedName>
    <definedName name="JARS">#REF!</definedName>
    <definedName name="KD">[3]Sheet1!$DS$2:$DS$2</definedName>
    <definedName name="Kids_Bath">#REF!</definedName>
    <definedName name="Kids_or_Teen">#REF!</definedName>
    <definedName name="KIDSBEDDINGA1">[1]!Table1[[#All],[STANDARD]]</definedName>
    <definedName name="KIDSBEDDINGS">[1]!Table1[[#All],[COORDINATING PILLOWS]]</definedName>
    <definedName name="Lighting_or_Candleholders">#REF!</definedName>
    <definedName name="lnk">[6]Sheet1!$A$2</definedName>
    <definedName name="M">[3]Sheet1!$EA$2:$EA$3</definedName>
    <definedName name="Mattress_Pads_Full_Queen_King">#REF!</definedName>
    <definedName name="Mattress_Pads_Twin">#REF!</definedName>
    <definedName name="Mattress_Toppers_Full_Queen_King">#REF!</definedName>
    <definedName name="Mattress_Toppers_Twin">#REF!</definedName>
    <definedName name="MELTS">#REF!</definedName>
    <definedName name="Non_Down_Comforters_Full_Queen_King">#REF!</definedName>
    <definedName name="Non_Down_Comforters_Twin">#REF!</definedName>
    <definedName name="NOPE">[1]!Table1[[#All],[BEDDING]]</definedName>
    <definedName name="NOTHING">[1]!Table1[[#Headers],[DECORATIVE PILLOWS &amp; CHAIR PADS]]</definedName>
    <definedName name="NOVELTYCANDLES\">#REF!</definedName>
    <definedName name="Office">'[2]Hardline Drop down'!$C$5:$C$21</definedName>
    <definedName name="OTHERCANDLES">#REF!</definedName>
    <definedName name="Outdoor">#REF!</definedName>
    <definedName name="PACK">[3]Sheet1!$EE$2:$EE$3</definedName>
    <definedName name="Pet_Care">#REF!</definedName>
    <definedName name="PICTUREFRAMESPHOTOALBUMS">[1]!Table1[[#All],[VALENCES]]</definedName>
    <definedName name="PICTUREFRAMESPHOTOALBUMSA1">[1]!Table1[[#All],[NOT USED]]</definedName>
    <definedName name="PICTUREFRAMESPHOTOALBUMSA2">#REF!</definedName>
    <definedName name="PICTUREFRAMESPHOTOALBUMSSILHOUETTE">[1]!Table1[[#All],[COORDINATING PILLOWS]]</definedName>
    <definedName name="PILLARCANDLES">#REF!</definedName>
    <definedName name="Pillow_Shams">#REF!</definedName>
    <definedName name="Pillowcases">#REF!</definedName>
    <definedName name="PILLOWSHAMSA1">[1]!Table1[[#All],[CAL KING]]</definedName>
    <definedName name="PILLOWSHAMSS">[1]!Table1[[#All],[STD SHAM]]</definedName>
    <definedName name="PITCTUREFRAMESPHOTOALBUMS">[1]!Table1[[#All],[VALENCES]]</definedName>
    <definedName name="POOP">#REF!</definedName>
    <definedName name="PORT_IFF">[7]a!$A$10:$B$35</definedName>
    <definedName name="POTPOURRI">#REF!</definedName>
    <definedName name="_xlnm.Print_Area">#REF!</definedName>
    <definedName name="PRINT_AREA_MI">#REF!</definedName>
    <definedName name="Prints">#REF!</definedName>
    <definedName name="Quilts">#REF!</definedName>
    <definedName name="QUILTSANDCOVERLETSA1">[1]!Table1[[#All],[KING / CAL KING]]</definedName>
    <definedName name="QUILTSANDCOVERLETSS">[1]!Table1[[#All],[QUILT]]</definedName>
    <definedName name="Season">'[2]Hardline Drop down'!$D$5:$D$15</definedName>
    <definedName name="Seasonal">#REF!</definedName>
    <definedName name="Sheets_Full_Queen_King">#REF!</definedName>
    <definedName name="Sheets_Twin">#REF!</definedName>
    <definedName name="SHEETSA1">[1]!Table1[[#All],[KING PC]]</definedName>
    <definedName name="SHEETSS">[1]!Table1[[#All],[BEDDING SETS]]</definedName>
    <definedName name="Shower_Curtains">#REF!</definedName>
    <definedName name="Slipcovers_Chair_Pads">#REF!</definedName>
    <definedName name="Slipcovers_Chair_Pads.">#REF!</definedName>
    <definedName name="THROWPILLOWSA1">[1]!Table1[[#All],[NOT USED]]</definedName>
    <definedName name="THROWPILLOWSS">[1]!Table1[[#All],[DEC PILLOW ]]</definedName>
    <definedName name="THROWSPILLOWSA1">[1]!Table1[[#All],[NOT USED]]</definedName>
    <definedName name="Towels_Bath_Sheets">#REF!</definedName>
    <definedName name="TransitCalendar">#REF!</definedName>
    <definedName name="TransitOTBWeeks">#REF!</definedName>
    <definedName name="UNIT">[3]Sheet1!$EF$2:$EF$3</definedName>
    <definedName name="Upload">'[2]Hardline Drop down'!$E$5</definedName>
    <definedName name="VALENCESA1">[1]!Table1[[#All],[PANEL]]</definedName>
    <definedName name="VALENCESS">[1]!Table1[[#All],[N/A]]</definedName>
    <definedName name="VASE">#REF!</definedName>
    <definedName name="VendorType">'[2]Hardline Drop down'!$F$5:$F$8</definedName>
    <definedName name="VOTIVETEALIGHTCANDLES">#REF!</definedName>
    <definedName name="WALLDECOR">[1]!Table1[VALENCES]</definedName>
    <definedName name="WALLDECORA1">#REF!</definedName>
    <definedName name="WALLDECORA2">#REF!</definedName>
    <definedName name="WALLDECORSILHOUETTE">[1]!Table1[[#All],[BEDDING SETS]]</definedName>
    <definedName name="WAXMELTSTARTS">#REF!</definedName>
    <definedName name="WAXMELTWARMERS">#REF!</definedName>
    <definedName name="Window_Treatments_Hardware_Accessories">#REF!</definedName>
    <definedName name="Window_Treatments_Hardware_Accessories.">#REF!</definedName>
    <definedName name="WINDOWTREATMENTS">[1]!Table1[[#All],[VALENCES]]</definedName>
    <definedName name="wood">[3]Sheet1!$EG$2:$EG$3</definedName>
    <definedName name="WREATH">#REF!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L3" i="5" l="1"/>
  <c r="BL4" i="5"/>
  <c r="BL5" i="5"/>
  <c r="BL6" i="5"/>
  <c r="BL7" i="5"/>
  <c r="BL2" i="5"/>
  <c r="BA7" i="5"/>
  <c r="AX7" i="5"/>
  <c r="AU7" i="5"/>
  <c r="AR7" i="5"/>
  <c r="BA6" i="5"/>
  <c r="AX6" i="5"/>
  <c r="AU6" i="5"/>
  <c r="AR6" i="5"/>
  <c r="AK3" i="5"/>
  <c r="BN5" i="5"/>
  <c r="BI5" i="5"/>
  <c r="BC5" i="5"/>
  <c r="BA5" i="5"/>
  <c r="AX5" i="5"/>
  <c r="AU5" i="5"/>
  <c r="AR5" i="5"/>
  <c r="AP5" i="5"/>
  <c r="AN5" i="5"/>
  <c r="AD5" i="5"/>
  <c r="AF5" i="5" s="1"/>
  <c r="AH5" i="5" s="1"/>
  <c r="BN4" i="5"/>
  <c r="BI4" i="5"/>
  <c r="BC4" i="5"/>
  <c r="BA4" i="5"/>
  <c r="AX4" i="5"/>
  <c r="AU4" i="5"/>
  <c r="AR4" i="5"/>
  <c r="AP4" i="5"/>
  <c r="AN4" i="5"/>
  <c r="AD4" i="5"/>
  <c r="AF4" i="5" s="1"/>
  <c r="AH4" i="5" s="1"/>
  <c r="BN3" i="5"/>
  <c r="BI3" i="5"/>
  <c r="BC3" i="5"/>
  <c r="BA3" i="5"/>
  <c r="AX3" i="5"/>
  <c r="AU3" i="5"/>
  <c r="AR3" i="5"/>
  <c r="AP3" i="5"/>
  <c r="AN3" i="5"/>
  <c r="AD3" i="5"/>
  <c r="AF3" i="5" s="1"/>
  <c r="AH3" i="5" s="1"/>
  <c r="BD3" i="5" l="1"/>
  <c r="BD4" i="5"/>
  <c r="BD5" i="5"/>
  <c r="AK4" i="5"/>
  <c r="AL4" i="5" s="1"/>
  <c r="AL3" i="5"/>
  <c r="BE3" i="5" s="1"/>
  <c r="BK3" i="5" s="1"/>
  <c r="BE4" i="5" l="1"/>
  <c r="BK4" i="5" s="1"/>
  <c r="AK5" i="5"/>
  <c r="AL5" i="5" s="1"/>
  <c r="BE5" i="5" s="1"/>
  <c r="BK5" i="5" s="1"/>
  <c r="BF3" i="5"/>
  <c r="BF4" i="5" l="1"/>
  <c r="BF5" i="5"/>
  <c r="BA2" i="5" l="1"/>
  <c r="AX2" i="5"/>
  <c r="AR2" i="5"/>
  <c r="AP6" i="5"/>
  <c r="AP7" i="5"/>
  <c r="AP2" i="5"/>
  <c r="BN6" i="5" l="1"/>
  <c r="BN7" i="5"/>
  <c r="BN2" i="5"/>
  <c r="BI7" i="5"/>
  <c r="BC7" i="5"/>
  <c r="AN7" i="5"/>
  <c r="AK7" i="5"/>
  <c r="AD7" i="5"/>
  <c r="AF7" i="5" s="1"/>
  <c r="AH7" i="5" s="1"/>
  <c r="BI6" i="5"/>
  <c r="BC6" i="5"/>
  <c r="AN6" i="5"/>
  <c r="AK6" i="5"/>
  <c r="AD6" i="5"/>
  <c r="AF6" i="5" s="1"/>
  <c r="AH6" i="5" s="1"/>
  <c r="BI2" i="5"/>
  <c r="BC2" i="5"/>
  <c r="AU2" i="5"/>
  <c r="AN2" i="5"/>
  <c r="AK2" i="5"/>
  <c r="AD2" i="5"/>
  <c r="AF2" i="5" s="1"/>
  <c r="BD2" i="5" l="1"/>
  <c r="BD7" i="5"/>
  <c r="BD6" i="5"/>
  <c r="AL6" i="5"/>
  <c r="AL7" i="5"/>
  <c r="AH2" i="5"/>
  <c r="AL2" i="5" s="1"/>
  <c r="BE6" i="5" l="1"/>
  <c r="BE2" i="5"/>
  <c r="BK2" i="5" s="1"/>
  <c r="BE7" i="5"/>
  <c r="BF7" i="5" l="1"/>
  <c r="BK7" i="5"/>
  <c r="BF6" i="5"/>
  <c r="BK6" i="5"/>
  <c r="BM7" i="5"/>
  <c r="BM4" i="5"/>
  <c r="BM3" i="5"/>
  <c r="BM6" i="5"/>
  <c r="BM5" i="5"/>
  <c r="BM2" i="5"/>
  <c r="BF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D1" authorId="0" shapeId="0" xr:uid="{D1B052AB-62C1-474B-8CE5-E7E2A43653DD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F1" authorId="0" shapeId="0" xr:uid="{1523954D-F5AA-499A-AA75-AE7E3F472E8B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H1" authorId="0" shapeId="0" xr:uid="{4680C374-48EC-4A3A-AFDE-B98F2AC06E6A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K1" authorId="0" shapeId="0" xr:uid="{25033850-B12F-490F-8949-AFBE10F794D4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2D924985-2259-4D9C-9926-4C9E92A72C67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N1" authorId="0" shapeId="0" xr:uid="{F664529C-5856-4A74-997A-88CB6EB6C81B}">
      <text>
        <r>
          <rPr>
            <sz val="11"/>
            <rFont val="Calibri"/>
            <family val="2"/>
          </rPr>
          <t>[JLA Domestic Price]*[DA %]</t>
        </r>
      </text>
    </comment>
    <comment ref="AP1" authorId="0" shapeId="0" xr:uid="{9315F28C-43F9-4811-B159-7B3886A18EBE}">
      <text>
        <r>
          <rPr>
            <sz val="11"/>
            <rFont val="Calibri"/>
            <family val="2"/>
          </rPr>
          <t>[JLA Domestic Price]*[Royalty %]</t>
        </r>
      </text>
    </comment>
    <comment ref="AR1" authorId="0" shapeId="0" xr:uid="{849703BA-8669-4E81-A763-ADDAE7EBEB15}">
      <text>
        <r>
          <rPr>
            <sz val="11"/>
            <rFont val="Calibri"/>
            <family val="2"/>
          </rPr>
          <t>[JLA Domestic Price]*[Rebate %]</t>
        </r>
      </text>
    </comment>
    <comment ref="AU1" authorId="0" shapeId="0" xr:uid="{14412801-859E-40FD-8076-575883467374}">
      <text>
        <r>
          <rPr>
            <sz val="11"/>
            <rFont val="Calibri"/>
            <family val="2"/>
          </rPr>
          <t>[JLA Domestic Price]*[Load 1 %]</t>
        </r>
      </text>
    </comment>
    <comment ref="AX1" authorId="0" shapeId="0" xr:uid="{431A13B9-D9F7-4905-9936-C2E7114BDCB4}">
      <text>
        <r>
          <rPr>
            <sz val="11"/>
            <rFont val="Calibri"/>
            <family val="2"/>
          </rPr>
          <t>[JLA Domestic Price]*[Load 2 %]</t>
        </r>
      </text>
    </comment>
    <comment ref="BA1" authorId="0" shapeId="0" xr:uid="{BAFC44BC-EB16-4E2F-A617-7946B2701F22}">
      <text>
        <r>
          <rPr>
            <sz val="11"/>
            <rFont val="Calibri"/>
            <family val="2"/>
          </rPr>
          <t>[JLA Domestic Price]*[Load 3 %]</t>
        </r>
      </text>
    </comment>
    <comment ref="BC1" authorId="0" shapeId="0" xr:uid="{E33A714D-48F1-45AC-9622-78255C334545}">
      <text>
        <r>
          <rPr>
            <sz val="11"/>
            <rFont val="Calibri"/>
            <family val="2"/>
          </rPr>
          <t>[JLA Domestic Price]*[Warehouse Charge %]</t>
        </r>
      </text>
    </comment>
    <comment ref="BD1" authorId="0" shapeId="0" xr:uid="{FCAB81CF-7261-4193-A11A-72772B7B6ACE}">
      <text>
        <r>
          <rPr>
            <sz val="11"/>
            <rFont val="Calibri"/>
            <family val="2"/>
          </rPr>
          <t>[DA $]+[Royalty $]+[Rebate $]+[Load 1 $]+[Load 2 $]+[Load 3 $]+[Warehouse Charge $]</t>
        </r>
      </text>
    </comment>
    <comment ref="BE1" authorId="0" shapeId="0" xr:uid="{6855F9E7-28CB-42E7-98B6-A8EF49C5F269}">
      <text>
        <r>
          <rPr>
            <sz val="11"/>
            <rFont val="Calibri"/>
            <family val="2"/>
          </rPr>
          <t>[LDP Cost $]+[Total Load $]</t>
        </r>
      </text>
    </comment>
    <comment ref="BF1" authorId="0" shapeId="0" xr:uid="{EFC6AD93-68A8-4EC3-A92D-B7995915D0E0}">
      <text>
        <r>
          <rPr>
            <sz val="11"/>
            <rFont val="Calibri"/>
            <family val="2"/>
          </rPr>
          <t>([JLA Domestic Price]-[LDP Cost with Load $])/[JLA Domestic Price]</t>
        </r>
      </text>
    </comment>
    <comment ref="BI1" authorId="0" shapeId="0" xr:uid="{3E1C8314-4224-4F99-AF3D-D35B33ABCE66}">
      <text>
        <r>
          <rPr>
            <sz val="11"/>
            <rFont val="Calibri"/>
            <family val="2"/>
          </rPr>
          <t>([Suggested Reatil Price]-[JLA Domestic Price])/[Suggested Reatil Price]</t>
        </r>
      </text>
    </comment>
    <comment ref="BK1" authorId="0" shapeId="0" xr:uid="{C4A13C34-6239-4C8D-927C-3C5AAE5E08B8}">
      <text>
        <r>
          <rPr>
            <sz val="11"/>
            <rFont val="Calibri"/>
            <family val="2"/>
          </rPr>
          <t>[LDP Cost with Load $]*[Total Quantity]</t>
        </r>
      </text>
    </comment>
    <comment ref="BL1" authorId="0" shapeId="0" xr:uid="{1E8D4F13-1A5F-43E5-8523-73D55DB938E2}">
      <text>
        <r>
          <rPr>
            <sz val="11"/>
            <rFont val="Calibri"/>
            <family val="2"/>
          </rPr>
          <t>[JLA Domestic Price]*[Total Quantity]</t>
        </r>
      </text>
    </comment>
    <comment ref="BM1" authorId="0" shapeId="0" xr:uid="{B49F44F6-C5DC-410F-89ED-D2A91BD5E8A1}">
      <text>
        <r>
          <rPr>
            <sz val="11"/>
            <rFont val="Calibri"/>
            <family val="2"/>
          </rPr>
          <t>[Suggested Retail price]*[Total Quantity]</t>
        </r>
      </text>
    </comment>
    <comment ref="BN1" authorId="0" shapeId="0" xr:uid="{CD39E6C1-0946-4EF5-821F-64B4ABF1CF41}">
      <text>
        <r>
          <rPr>
            <sz val="11"/>
            <rFont val="Calibri"/>
            <family val="2"/>
          </rPr>
          <t>[Master Carton L (cm)]*[Master Carton W (cm)]*[Master Carton H (cm)]/1000000/[Case Pack]*[Total Quantity]</t>
        </r>
      </text>
    </comment>
  </commentList>
</comments>
</file>

<file path=xl/sharedStrings.xml><?xml version="1.0" encoding="utf-8"?>
<sst xmlns="http://schemas.openxmlformats.org/spreadsheetml/2006/main" count="157" uniqueCount="102">
  <si>
    <t>Brand</t>
  </si>
  <si>
    <t>Package Type</t>
  </si>
  <si>
    <t>Photography</t>
  </si>
  <si>
    <t>Licensor</t>
  </si>
  <si>
    <t>Normal</t>
  </si>
  <si>
    <t>Natori</t>
  </si>
  <si>
    <t>Natori 7%</t>
  </si>
  <si>
    <t>Bath Accessories</t>
  </si>
  <si>
    <t>Piece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</si>
  <si>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</si>
  <si>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</si>
  <si>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</si>
  <si>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</si>
  <si>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</si>
  <si>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</si>
  <si>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</si>
  <si>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</si>
  <si>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</si>
  <si>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</si>
  <si>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Customer Item#</t>
  </si>
  <si>
    <t>Item No.</t>
  </si>
  <si>
    <t>UPC</t>
  </si>
  <si>
    <t>Unit of Measure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</si>
  <si>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</si>
  <si>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</si>
  <si>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</si>
  <si>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</si>
  <si>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</si>
  <si>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</si>
  <si>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</si>
  <si>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</si>
  <si>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</si>
  <si>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</si>
  <si>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</si>
  <si>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</si>
  <si>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</si>
  <si>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</si>
  <si>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</si>
  <si>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</si>
  <si>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</si>
  <si>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Load 1</t>
  </si>
  <si>
    <t>Load 1 %</t>
  </si>
  <si>
    <t>Load 1 $</t>
  </si>
  <si>
    <t>Warehouse Charge %</t>
  </si>
  <si>
    <t>Warehouse Charge $</t>
  </si>
  <si>
    <t>Total Load $</t>
  </si>
  <si>
    <t>LDP Cost with Load $</t>
  </si>
  <si>
    <t>JLA LDP MU%</t>
  </si>
  <si>
    <t>JLA Domestic Price</t>
  </si>
  <si>
    <t>Suggested Retail Price</t>
  </si>
  <si>
    <t>Retail Markup %</t>
  </si>
  <si>
    <t>Total Quantity</t>
  </si>
  <si>
    <t>Total Cost</t>
  </si>
  <si>
    <t>Total Sales</t>
  </si>
  <si>
    <t>Retailer Selling Price Total</t>
  </si>
  <si>
    <t>8424.89.9000</t>
  </si>
  <si>
    <t>Packaging</t>
  </si>
  <si>
    <t>Master Carton L (cm)</t>
  </si>
  <si>
    <t>Master Carton W (cm)</t>
  </si>
  <si>
    <t>Master Carton H (cm)</t>
  </si>
  <si>
    <t>Master Carton Weight (kg)</t>
  </si>
  <si>
    <t>Container Volume</t>
  </si>
  <si>
    <t>Master Carton CBM</t>
  </si>
  <si>
    <t>Royalty %</t>
  </si>
  <si>
    <t>Royalty $</t>
  </si>
  <si>
    <t>Rebate/Co-op %</t>
  </si>
  <si>
    <t>Rebate/Co-op $</t>
  </si>
  <si>
    <t>Load 2</t>
  </si>
  <si>
    <t>Load 2 %</t>
  </si>
  <si>
    <t>Load 2 $</t>
  </si>
  <si>
    <t>Load 3</t>
  </si>
  <si>
    <t>Load 3 %</t>
  </si>
  <si>
    <t>Load 3 $</t>
  </si>
  <si>
    <t>Material-Short</t>
  </si>
  <si>
    <t>Natori Infinity Sand Resin Lotion Pump</t>
  </si>
  <si>
    <t>Natori Infinity Sand Resin Toothbrush Holder</t>
  </si>
  <si>
    <t>Natori Infinity Sand Resin Lidded Jar</t>
  </si>
  <si>
    <t>Natori Infinity Sand Resin Tray</t>
  </si>
  <si>
    <t>Natori Infinity Sand Resin Tissue Holder</t>
  </si>
  <si>
    <t>Natori Infinity Sand Resin Wastebasket</t>
  </si>
  <si>
    <t>resin sand</t>
  </si>
  <si>
    <t>3x3x8.2"</t>
  </si>
  <si>
    <t>4.3x2.8x4.3"</t>
  </si>
  <si>
    <t xml:space="preserve">3924.10.4000 </t>
  </si>
  <si>
    <t>4x4x4.6"</t>
  </si>
  <si>
    <t>Tray</t>
  </si>
  <si>
    <t>9.5x5.5x1.1"</t>
  </si>
  <si>
    <t>5.66x5.66x6"</t>
  </si>
  <si>
    <t>Wastebasket</t>
  </si>
  <si>
    <t>7.8x7.8x10"</t>
  </si>
  <si>
    <t xml:space="preserve">Infinity </t>
  </si>
  <si>
    <t>Lotion Pump</t>
  </si>
  <si>
    <t>Toothbrush Holder</t>
  </si>
  <si>
    <t>Lidded Jar</t>
  </si>
  <si>
    <t>Tissue Holder</t>
  </si>
  <si>
    <t>IVORY</t>
  </si>
  <si>
    <t>NA71-3506</t>
    <phoneticPr fontId="15" type="noConversion"/>
  </si>
  <si>
    <t>NA71-3507</t>
  </si>
  <si>
    <t>NA71-3508</t>
  </si>
  <si>
    <t>NA71-3509</t>
  </si>
  <si>
    <t>NA71-3510</t>
  </si>
  <si>
    <t>NA71-3511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</si>
</sst>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7" formatCode="_(&quot;$&quot;* #,##0.00_);_(&quot;$&quot;* \(#,##0.00\);_(&quot;$&quot;* &quot;-&quot;??_);_(@_)"/>
    <numFmt numFmtId="178" formatCode="_(* #,##0.00_);_(* \(#,##0.00\);_(* &quot;-&quot;??_);_(@_)"/>
    <numFmt numFmtId="179" formatCode="&quot;$&quot;#,##0.00"/>
    <numFmt numFmtId="180" formatCode="[$$-409]#,##0.00;\-[$$-409]#,##0.00"/>
    <numFmt numFmtId="181" formatCode="_(* #,##0_);_(* \(#,##0\);_(* &quot;-&quot;??_);_(@_)"/>
    <numFmt numFmtId="182" formatCode="0.0%"/>
    <numFmt numFmtId="183" formatCode="0.0"/>
    <numFmt numFmtId="184" formatCode="0.000"/>
    <numFmt numFmtId="191" formatCode="[$-409]d\-mmm;@"/>
    <numFmt numFmtId="192" formatCode="_ &quot;￥&quot;* #,##0.00_ ;_ &quot;￥&quot;* \-#,##0.00_ ;_ &quot;￥&quot;* &quot;-&quot;??_ ;_ @_ "/>
  </numFmts>
  <fonts count="16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2"/>
      <name val="宋体"/>
      <family val="3"/>
      <charset val="134"/>
    </font>
    <font>
      <sz val="11"/>
      <name val="Calibri"/>
      <family val="2"/>
    </font>
    <font>
      <sz val="12"/>
      <name val="等线"/>
      <family val="2"/>
      <scheme val="minor"/>
    </font>
    <font>
      <sz val="12"/>
      <color theme="1"/>
      <name val="等线"/>
      <family val="2"/>
      <scheme val="minor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9"/>
      <name val="宋体"/>
      <family val="3"/>
      <charset val="134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28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8" fontId="9" fillId="0" borderId="0" applyFont="0" applyFill="0" applyBorder="0" applyAlignment="0" applyProtection="0"/>
    <xf numFmtId="0" fontId="1" fillId="0" borderId="0"/>
    <xf numFmtId="177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77" fontId="4" fillId="0" borderId="0" applyFont="0" applyFill="0" applyBorder="0" applyAlignment="0" applyProtection="0"/>
    <xf numFmtId="0" fontId="4" fillId="0" borderId="0"/>
    <xf numFmtId="180" fontId="4" fillId="0" borderId="0"/>
    <xf numFmtId="0" fontId="12" fillId="0" borderId="0"/>
    <xf numFmtId="180" fontId="9" fillId="0" borderId="0"/>
    <xf numFmtId="180" fontId="4" fillId="0" borderId="0"/>
    <xf numFmtId="0" fontId="4" fillId="0" borderId="0"/>
    <xf numFmtId="0" fontId="13" fillId="0" borderId="0"/>
    <xf numFmtId="0" fontId="14" fillId="0" borderId="0">
      <alignment vertical="center"/>
    </xf>
    <xf numFmtId="191" fontId="4" fillId="0" borderId="0"/>
    <xf numFmtId="180" fontId="4" fillId="0" borderId="0"/>
    <xf numFmtId="180" fontId="4" fillId="0" borderId="0"/>
    <xf numFmtId="9" fontId="9" fillId="0" borderId="0" applyFont="0" applyFill="0" applyBorder="0" applyAlignment="0" applyProtection="0"/>
    <xf numFmtId="192" fontId="9" fillId="0" borderId="0" applyFont="0" applyFill="0" applyBorder="0" applyAlignment="0" applyProtection="0"/>
    <xf numFmtId="0" fontId="4" fillId="0" borderId="0"/>
    <xf numFmtId="9" fontId="12" fillId="0" borderId="0" applyFont="0" applyFill="0" applyBorder="0" applyAlignment="0" applyProtection="0"/>
    <xf numFmtId="178" fontId="14" fillId="0" borderId="0" applyFont="0" applyFill="0" applyBorder="0" applyAlignment="0" applyProtection="0"/>
    <xf numFmtId="0" fontId="10" fillId="0" borderId="0"/>
  </cellStyleXfs>
  <cellXfs count="65">
    <xf numFmtId="0" fontId="0" fillId="0" borderId="0" xfId="0"/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179" fontId="0" fillId="0" borderId="0" xfId="0" applyNumberFormat="1" applyAlignment="1">
      <alignment wrapText="1"/>
    </xf>
    <xf numFmtId="2" fontId="0" fillId="0" borderId="0" xfId="0" applyNumberFormat="1" applyAlignment="1">
      <alignment wrapText="1"/>
    </xf>
    <xf numFmtId="1" fontId="0" fillId="0" borderId="0" xfId="0" applyNumberFormat="1" applyAlignment="1">
      <alignment wrapText="1"/>
    </xf>
    <xf numFmtId="10" fontId="0" fillId="0" borderId="0" xfId="0" applyNumberFormat="1" applyAlignment="1">
      <alignment wrapText="1"/>
    </xf>
    <xf numFmtId="1" fontId="0" fillId="0" borderId="1" xfId="0" applyNumberFormat="1" applyBorder="1" applyAlignment="1">
      <alignment wrapText="1"/>
    </xf>
    <xf numFmtId="179" fontId="0" fillId="0" borderId="1" xfId="0" applyNumberFormat="1" applyBorder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5" borderId="1" xfId="0" applyFont="1" applyFill="1" applyBorder="1" applyAlignment="1">
      <alignment horizontal="center" wrapText="1"/>
    </xf>
    <xf numFmtId="0" fontId="7" fillId="5" borderId="1" xfId="0" applyFont="1" applyFill="1" applyBorder="1" applyAlignment="1">
      <alignment horizontal="center" wrapText="1"/>
    </xf>
    <xf numFmtId="0" fontId="7" fillId="6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9" fontId="2" fillId="7" borderId="2" xfId="0" applyNumberFormat="1" applyFont="1" applyFill="1" applyBorder="1" applyAlignment="1">
      <alignment horizontal="center" wrapText="1"/>
    </xf>
    <xf numFmtId="179" fontId="2" fillId="4" borderId="1" xfId="0" applyNumberFormat="1" applyFont="1" applyFill="1" applyBorder="1" applyAlignment="1">
      <alignment horizontal="center" wrapText="1"/>
    </xf>
    <xf numFmtId="0" fontId="7" fillId="0" borderId="1" xfId="0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1" fontId="2" fillId="0" borderId="1" xfId="0" applyNumberFormat="1" applyFont="1" applyBorder="1" applyAlignment="1">
      <alignment horizontal="center" wrapText="1"/>
    </xf>
    <xf numFmtId="2" fontId="8" fillId="0" borderId="1" xfId="1" applyNumberFormat="1" applyFont="1" applyBorder="1" applyAlignment="1">
      <alignment wrapText="1"/>
    </xf>
    <xf numFmtId="1" fontId="8" fillId="0" borderId="1" xfId="1" applyNumberFormat="1" applyFont="1" applyBorder="1" applyAlignment="1">
      <alignment wrapText="1"/>
    </xf>
    <xf numFmtId="179" fontId="8" fillId="0" borderId="1" xfId="1" applyNumberFormat="1" applyFont="1" applyBorder="1" applyAlignment="1">
      <alignment wrapText="1"/>
    </xf>
    <xf numFmtId="10" fontId="2" fillId="0" borderId="1" xfId="0" applyNumberFormat="1" applyFont="1" applyBorder="1" applyAlignment="1">
      <alignment horizontal="center" wrapText="1"/>
    </xf>
    <xf numFmtId="179" fontId="8" fillId="6" borderId="1" xfId="1" applyNumberFormat="1" applyFont="1" applyFill="1" applyBorder="1" applyAlignment="1">
      <alignment wrapText="1"/>
    </xf>
    <xf numFmtId="179" fontId="6" fillId="0" borderId="1" xfId="1" applyNumberFormat="1" applyFont="1" applyBorder="1" applyAlignment="1">
      <alignment wrapText="1"/>
    </xf>
    <xf numFmtId="179" fontId="8" fillId="3" borderId="1" xfId="1" applyNumberFormat="1" applyFont="1" applyFill="1" applyBorder="1" applyAlignment="1">
      <alignment wrapText="1"/>
    </xf>
    <xf numFmtId="10" fontId="8" fillId="3" borderId="1" xfId="1" applyNumberFormat="1" applyFont="1" applyFill="1" applyBorder="1" applyAlignment="1">
      <alignment wrapText="1"/>
    </xf>
    <xf numFmtId="179" fontId="6" fillId="8" borderId="1" xfId="1" applyNumberFormat="1" applyFont="1" applyFill="1" applyBorder="1" applyAlignment="1">
      <alignment wrapText="1"/>
    </xf>
    <xf numFmtId="179" fontId="2" fillId="3" borderId="1" xfId="0" applyNumberFormat="1" applyFont="1" applyFill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wrapText="1"/>
    </xf>
    <xf numFmtId="2" fontId="0" fillId="0" borderId="1" xfId="0" applyNumberFormat="1" applyBorder="1" applyAlignment="1">
      <alignment wrapText="1"/>
    </xf>
    <xf numFmtId="179" fontId="0" fillId="2" borderId="1" xfId="0" applyNumberFormat="1" applyFill="1" applyBorder="1" applyAlignment="1">
      <alignment wrapText="1"/>
    </xf>
    <xf numFmtId="10" fontId="0" fillId="0" borderId="1" xfId="0" applyNumberFormat="1" applyBorder="1" applyAlignment="1">
      <alignment wrapText="1"/>
    </xf>
    <xf numFmtId="10" fontId="0" fillId="2" borderId="1" xfId="5" applyNumberFormat="1" applyFont="1" applyFill="1" applyBorder="1" applyAlignment="1">
      <alignment wrapText="1"/>
    </xf>
    <xf numFmtId="180" fontId="0" fillId="0" borderId="1" xfId="0" applyNumberFormat="1" applyBorder="1"/>
    <xf numFmtId="0" fontId="0" fillId="0" borderId="1" xfId="0" applyBorder="1" applyAlignment="1">
      <alignment horizontal="center"/>
    </xf>
    <xf numFmtId="179" fontId="0" fillId="0" borderId="2" xfId="0" applyNumberFormat="1" applyBorder="1"/>
    <xf numFmtId="179" fontId="0" fillId="0" borderId="1" xfId="0" applyNumberFormat="1" applyBorder="1"/>
    <xf numFmtId="2" fontId="0" fillId="2" borderId="1" xfId="0" applyNumberFormat="1" applyFill="1" applyBorder="1"/>
    <xf numFmtId="1" fontId="0" fillId="2" borderId="1" xfId="0" applyNumberFormat="1" applyFill="1" applyBorder="1"/>
    <xf numFmtId="179" fontId="0" fillId="2" borderId="1" xfId="0" applyNumberFormat="1" applyFill="1" applyBorder="1"/>
    <xf numFmtId="10" fontId="0" fillId="0" borderId="1" xfId="0" applyNumberFormat="1" applyBorder="1"/>
    <xf numFmtId="10" fontId="0" fillId="2" borderId="1" xfId="5" applyNumberFormat="1" applyFont="1" applyFill="1" applyBorder="1" applyAlignment="1"/>
    <xf numFmtId="2" fontId="0" fillId="0" borderId="1" xfId="0" applyNumberFormat="1" applyBorder="1"/>
    <xf numFmtId="181" fontId="5" fillId="0" borderId="1" xfId="6" applyNumberFormat="1" applyFont="1" applyFill="1" applyBorder="1" applyAlignment="1">
      <alignment horizontal="center" vertical="center" wrapText="1"/>
    </xf>
    <xf numFmtId="3" fontId="0" fillId="0" borderId="1" xfId="0" applyNumberFormat="1" applyBorder="1"/>
    <xf numFmtId="182" fontId="0" fillId="0" borderId="1" xfId="0" applyNumberFormat="1" applyBorder="1"/>
    <xf numFmtId="1" fontId="0" fillId="0" borderId="1" xfId="0" applyNumberFormat="1" applyBorder="1"/>
    <xf numFmtId="2" fontId="6" fillId="0" borderId="1" xfId="1" applyNumberFormat="1" applyFont="1" applyBorder="1" applyAlignment="1">
      <alignment wrapText="1"/>
    </xf>
    <xf numFmtId="183" fontId="2" fillId="0" borderId="1" xfId="0" applyNumberFormat="1" applyFont="1" applyBorder="1" applyAlignment="1">
      <alignment horizontal="center" wrapText="1"/>
    </xf>
    <xf numFmtId="183" fontId="0" fillId="0" borderId="1" xfId="0" applyNumberFormat="1" applyBorder="1"/>
    <xf numFmtId="183" fontId="0" fillId="0" borderId="1" xfId="0" applyNumberFormat="1" applyBorder="1" applyAlignment="1">
      <alignment wrapText="1"/>
    </xf>
    <xf numFmtId="183" fontId="0" fillId="0" borderId="0" xfId="0" applyNumberFormat="1" applyAlignment="1">
      <alignment wrapText="1"/>
    </xf>
    <xf numFmtId="2" fontId="2" fillId="0" borderId="1" xfId="0" applyNumberFormat="1" applyFont="1" applyBorder="1" applyAlignment="1">
      <alignment wrapText="1"/>
    </xf>
    <xf numFmtId="184" fontId="8" fillId="0" borderId="1" xfId="1" applyNumberFormat="1" applyFont="1" applyBorder="1" applyAlignment="1">
      <alignment wrapText="1"/>
    </xf>
    <xf numFmtId="184" fontId="0" fillId="2" borderId="1" xfId="0" applyNumberFormat="1" applyFill="1" applyBorder="1"/>
    <xf numFmtId="184" fontId="0" fillId="2" borderId="1" xfId="0" applyNumberFormat="1" applyFill="1" applyBorder="1" applyAlignment="1">
      <alignment wrapText="1"/>
    </xf>
    <xf numFmtId="184" fontId="0" fillId="0" borderId="0" xfId="0" applyNumberFormat="1" applyAlignment="1">
      <alignment wrapText="1"/>
    </xf>
    <xf numFmtId="0" fontId="3" fillId="0" borderId="0" xfId="4" applyAlignment="1">
      <alignment wrapText="1"/>
    </xf>
    <xf numFmtId="0" fontId="11" fillId="0" borderId="1" xfId="7" applyFont="1" applyBorder="1" applyAlignment="1">
      <alignment horizontal="center" vertical="center" wrapText="1"/>
    </xf>
    <xf numFmtId="0" fontId="0" fillId="6" borderId="1" xfId="0" applyFill="1" applyBorder="1" applyAlignment="1">
      <alignment wrapText="1"/>
    </xf>
    <xf numFmtId="0" fontId="4" fillId="6" borderId="1" xfId="0" applyFont="1" applyFill="1" applyBorder="1"/>
  </cellXfs>
  <cellStyles count="28">
    <cellStyle name="_ET_STYLE_NoName_00_" xfId="15" xr:uid="{80D0FD97-3D7F-4003-B103-D6FA6AE06238}"/>
    <cellStyle name="_ET_STYLE_NoName_00_ 2" xfId="16" xr:uid="{39D73CEA-4D0D-4A0E-98FA-22E66EE1FEC9}"/>
    <cellStyle name="_ET_STYLE_NoName_00_ 2 2 2" xfId="20" xr:uid="{E0357990-19FC-4CFC-BE3F-C4CE04B39E26}"/>
    <cellStyle name="_Spr NYM BBB Bath Accessory Quote  - Heather updated 033111 xls" xfId="21" xr:uid="{7E4B18EC-B6B4-4001-9C91-A64D1091B7C6}"/>
    <cellStyle name="Comma 5" xfId="6" xr:uid="{214E895C-E08B-4D4A-929F-E529946AC668}"/>
    <cellStyle name="Comma 6" xfId="26" xr:uid="{1BE22BB3-F9C4-443C-8F9D-E4DF0939097F}"/>
    <cellStyle name="Currency 2" xfId="8" xr:uid="{63B983C1-6BEA-4C34-8E0A-A48847DC1245}"/>
    <cellStyle name="Currency 2 2" xfId="10" xr:uid="{DF54E32E-1CA1-44B2-A642-EFFAE522ED66}"/>
    <cellStyle name="Currency_BBB Fall 11 Bath Coordinates Commitment Sheet070511" xfId="23" xr:uid="{DF616D47-D4B4-4E45-9CE0-7E8CF32CBE4E}"/>
    <cellStyle name="Normal 2" xfId="4" xr:uid="{7DCAA5FD-EA4B-42A1-8489-4FAC79BED569}"/>
    <cellStyle name="Normal 2 18 2" xfId="1" xr:uid="{1BA08453-9F65-454B-A4A0-7177E70831F2}"/>
    <cellStyle name="Normal 2 32" xfId="17" xr:uid="{0110AE6F-2F01-410B-9914-7B2A3215061B}"/>
    <cellStyle name="Normal 3" xfId="7" xr:uid="{76BDDBE9-3552-4ED2-BEC9-73E6697DC771}"/>
    <cellStyle name="Normal 4" xfId="13" xr:uid="{232B1D84-678A-4779-8F86-7EEB77EDFF19}"/>
    <cellStyle name="Normal 65" xfId="18" xr:uid="{AEB329E6-B27E-4738-8BB9-241AA81A2C97}"/>
    <cellStyle name="Normal 71" xfId="27" xr:uid="{E688D054-333E-4FE5-8CBB-DAAB30AAB6D5}"/>
    <cellStyle name="Normal 9" xfId="14" xr:uid="{341BE3B6-EA74-4143-BABF-D9F229D49167}"/>
    <cellStyle name="Percent 2" xfId="5" xr:uid="{03D1C999-4950-4181-BE4E-A215D8708A70}"/>
    <cellStyle name="Percent 3" xfId="9" xr:uid="{F66A1223-CE6D-4D26-8EDA-B016DC03955A}"/>
    <cellStyle name="Percent 4" xfId="25" xr:uid="{7F805DD0-1A3C-4798-99DD-2E9153EB33A5}"/>
    <cellStyle name="Percent 5" xfId="22" xr:uid="{F447A689-65CC-4EAB-B3DD-E19212C59BDB}"/>
    <cellStyle name="Style 1" xfId="3" xr:uid="{F4609D05-B161-47A5-8040-F8D4BA086F06}"/>
    <cellStyle name="常规" xfId="0" builtinId="0"/>
    <cellStyle name="样式 1" xfId="12" xr:uid="{2656C367-D938-467D-A685-7FB85DB03685}"/>
    <cellStyle name="样式 1 2" xfId="2" xr:uid="{DC9B73B6-A1E9-48DB-83A0-64D6E1D16DDF}"/>
    <cellStyle name="样式 1 34" xfId="11" xr:uid="{DDEA1C35-D8D3-465F-AC14-4AD93416AA7F}"/>
    <cellStyle name="样式 1 35" xfId="24" xr:uid="{B96A480B-64B3-4A1B-9007-364DACBD6F79}"/>
    <cellStyle name="样式 1 4" xfId="19" xr:uid="{E218EFB7-CB3F-40F4-A787-3D39964B9AF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Minhas/AppData/Local/Microsoft/Windows/INetCache/Content.Outlook/VJ2E5VPJ/FA20%20BIG%20ONE%20JERSEY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Users/DVD/AppData/Local/Microsoft/Windows/Temporary%20Internet%20Files/Content.Outlook/UNTFDTPU/ITP%20-%20SP%20PROMO%205PC%20COMF-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joyce\customer\CS\CS%20stock%20list(ET)-08103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TEMPLATE\CONSTR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MISSES\801\ZELLERS\F97\F7-10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SPECS\TRACKING\WENDY\APPROVA1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0020;&#26102;&#25991;&#20214;&#22841;\Documents%20and%20Settings\sunzhijuan\Local%20Settings\Temporary%20Internet%20Files\OLK1\Documents%20and%20Settings\merry.sheng\Desktop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FA20 BIG ONE JERSEY"/>
    </sheetNames>
    <sheetDataSet>
      <sheetData sheetId="0" refreshError="1"/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/>
      <sheetData sheetId="1">
        <row r="5">
          <cell r="A5" t="str">
            <v>Home Fashion/Dec Acc</v>
          </cell>
          <cell r="C5" t="str">
            <v>Bangladesh</v>
          </cell>
          <cell r="D5" t="str">
            <v>Fall 2013</v>
          </cell>
          <cell r="E5" t="str">
            <v>Yes</v>
          </cell>
          <cell r="F5" t="str">
            <v>Softhome</v>
          </cell>
          <cell r="H5" t="str">
            <v>Dillards</v>
          </cell>
        </row>
        <row r="6">
          <cell r="A6" t="str">
            <v>Houseware</v>
          </cell>
          <cell r="C6" t="str">
            <v>Dong Guan</v>
          </cell>
          <cell r="D6" t="str">
            <v>Winter 2013</v>
          </cell>
          <cell r="F6" t="str">
            <v>Hardhome</v>
          </cell>
          <cell r="H6" t="str">
            <v>Home Outfitters</v>
          </cell>
        </row>
        <row r="7">
          <cell r="A7" t="str">
            <v>Outdoor Living/Seas</v>
          </cell>
          <cell r="C7" t="str">
            <v xml:space="preserve">Egypt </v>
          </cell>
          <cell r="D7" t="str">
            <v>Spring 2014</v>
          </cell>
          <cell r="H7" t="str">
            <v>Lord &amp; Taylor</v>
          </cell>
        </row>
        <row r="8">
          <cell r="A8" t="str">
            <v xml:space="preserve">Toys/Sporting goods  </v>
          </cell>
          <cell r="C8" t="str">
            <v>Hong Kong</v>
          </cell>
          <cell r="D8" t="str">
            <v>Summer 2014</v>
          </cell>
          <cell r="H8" t="str">
            <v>Hudson's Bay</v>
          </cell>
        </row>
        <row r="9">
          <cell r="A9" t="str">
            <v xml:space="preserve">Stationery/Book/Yarn </v>
          </cell>
          <cell r="C9" t="str">
            <v>India</v>
          </cell>
          <cell r="D9" t="str">
            <v>Fall 2014</v>
          </cell>
        </row>
        <row r="10">
          <cell r="A10" t="str">
            <v>Footwear</v>
          </cell>
          <cell r="C10" t="str">
            <v>Indonesia</v>
          </cell>
          <cell r="D10" t="str">
            <v>Holiday 2014</v>
          </cell>
        </row>
        <row r="11">
          <cell r="A11" t="str">
            <v>Fashion Accessory</v>
          </cell>
          <cell r="C11" t="str">
            <v xml:space="preserve">Korea </v>
          </cell>
          <cell r="D11" t="str">
            <v>Spring 2015</v>
          </cell>
        </row>
        <row r="12">
          <cell r="A12" t="str">
            <v>Seasonal</v>
          </cell>
          <cell r="C12" t="str">
            <v>Malaysia</v>
          </cell>
          <cell r="D12" t="str">
            <v>Summer 2015</v>
          </cell>
        </row>
        <row r="13">
          <cell r="A13" t="str">
            <v>Patio&amp;Lawn&amp;Garden</v>
          </cell>
          <cell r="C13" t="str">
            <v>Mexico</v>
          </cell>
          <cell r="D13" t="str">
            <v>Fall 2015</v>
          </cell>
        </row>
        <row r="14">
          <cell r="A14" t="str">
            <v>Furniture</v>
          </cell>
          <cell r="C14" t="str">
            <v xml:space="preserve">Pakistan </v>
          </cell>
          <cell r="D14" t="str">
            <v>Holiday 2015</v>
          </cell>
        </row>
        <row r="15">
          <cell r="A15" t="str">
            <v>Home Appliance</v>
          </cell>
          <cell r="C15" t="str">
            <v>Portugal</v>
          </cell>
        </row>
        <row r="16">
          <cell r="A16" t="str">
            <v>Lighting</v>
          </cell>
          <cell r="C16" t="str">
            <v>Shanghai</v>
          </cell>
        </row>
        <row r="17">
          <cell r="C17" t="str">
            <v>Singapore</v>
          </cell>
        </row>
        <row r="18">
          <cell r="C18" t="str">
            <v>Taiwan</v>
          </cell>
        </row>
        <row r="19">
          <cell r="C19" t="str">
            <v>Thailand</v>
          </cell>
        </row>
        <row r="20">
          <cell r="C20" t="str">
            <v>Turkey</v>
          </cell>
        </row>
        <row r="21">
          <cell r="C21" t="str">
            <v>Vietnam</v>
          </cell>
        </row>
      </sheetData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317-TOP"/>
      <sheetName val="a"/>
      <sheetName val="Spec Sheet"/>
      <sheetName val="LIST"/>
      <sheetName val="Mapping"/>
    </sheetNames>
    <sheetDataSet>
      <sheetData sheetId="0">
        <row r="2">
          <cell r="DS2" t="str">
            <v>KD</v>
          </cell>
          <cell r="DW2" t="str">
            <v>2 seater sofa</v>
          </cell>
          <cell r="EA2" t="str">
            <v xml:space="preserve">ANILINE DYE  </v>
          </cell>
          <cell r="EC2" t="str">
            <v>CA standard</v>
          </cell>
          <cell r="EE2" t="str">
            <v>Carton</v>
          </cell>
          <cell r="EF2" t="str">
            <v>S/1</v>
          </cell>
          <cell r="EG2" t="str">
            <v>Oak</v>
          </cell>
        </row>
        <row r="3">
          <cell r="DW3" t="str">
            <v>3 seater sofa</v>
          </cell>
          <cell r="EA3" t="str">
            <v>Bycast Buffalo</v>
          </cell>
          <cell r="EC3" t="str">
            <v>UK standard</v>
          </cell>
          <cell r="EE3" t="str">
            <v>Soft wrap</v>
          </cell>
          <cell r="EF3" t="str">
            <v>S/2</v>
          </cell>
          <cell r="EG3" t="str">
            <v>Ash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317-TOP"/>
      <sheetName val="Spec Sheet"/>
      <sheetName val="Sheet1"/>
    </sheetNames>
    <sheetDataSet>
      <sheetData sheetId="0"/>
      <sheetData sheetId="1" refreshError="1"/>
      <sheetData sheetId="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VER"/>
      <sheetName val="MD-11"/>
      <sheetName val="Details Sheet"/>
      <sheetName val="Spec Sheet"/>
      <sheetName val="Outline"/>
      <sheetName val="SPEC"/>
      <sheetName val="TRIM"/>
      <sheetName val=" APPROVAL"/>
      <sheetName val="Sheet1"/>
      <sheetName val="Info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emplate"/>
      <sheetName val="Sheet2"/>
      <sheetName val="Sheet1"/>
      <sheetName val="APPROVAL"/>
      <sheetName val="Module1"/>
      <sheetName val="Module4"/>
      <sheetName val="Mapping"/>
    </sheetNames>
    <sheetDataSet>
      <sheetData sheetId="0"/>
      <sheetData sheetId="1"/>
      <sheetData sheetId="2">
        <row r="2">
          <cell r="A2">
            <v>5</v>
          </cell>
        </row>
      </sheetData>
      <sheetData sheetId="3"/>
      <sheetData sheetId="4" refreshError="1"/>
      <sheetData sheetId="5" refreshError="1"/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UNIQUE ATTR 2"/>
      <sheetName val="Sheet1"/>
    </sheetNames>
    <sheetDataSet>
      <sheetData sheetId="0"/>
      <sheetData sheetId="1"/>
      <sheetData sheetId="2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E211F-F85E-4296-AF26-825385AA0FA5}">
  <sheetPr>
    <tabColor rgb="FF00B0F0"/>
  </sheetPr>
  <dimension ref="A1:BP7"/>
  <sheetViews>
    <sheetView tabSelected="1" zoomScale="99" zoomScaleNormal="99" workbookViewId="0">
      <selection activeCell="F5" sqref="F5"/>
    </sheetView>
  </sheetViews>
  <sheetFormatPr defaultColWidth="9.140625" defaultRowHeight="15" x14ac:dyDescent="0.25"/>
  <cols>
    <col min="1" max="1" width="10.140625" style="3" customWidth="1"/>
    <col min="2" max="2" width="7.140625" style="2" customWidth="1"/>
    <col min="3" max="3" width="8.42578125" style="2" customWidth="1"/>
    <col min="4" max="4" width="7.85546875" style="2" customWidth="1"/>
    <col min="5" max="5" width="9" style="2" customWidth="1"/>
    <col min="6" max="6" width="11.28515625" style="2" customWidth="1"/>
    <col min="7" max="7" width="9.140625" style="2" customWidth="1"/>
    <col min="8" max="8" width="23.42578125" style="2" customWidth="1"/>
    <col min="9" max="9" width="21.7109375" style="2" customWidth="1"/>
    <col min="10" max="10" width="20.7109375" style="2" customWidth="1"/>
    <col min="11" max="11" width="8.42578125" style="61" customWidth="1"/>
    <col min="12" max="12" width="7" style="2" customWidth="1"/>
    <col min="13" max="13" width="6.140625" style="2" customWidth="1"/>
    <col min="14" max="15" width="11.7109375" style="2" customWidth="1"/>
    <col min="16" max="17" width="8.85546875" style="2" customWidth="1"/>
    <col min="18" max="18" width="8.140625" style="4" customWidth="1"/>
    <col min="19" max="19" width="8.5703125" style="4" customWidth="1"/>
    <col min="20" max="21" width="9.42578125" style="2" customWidth="1"/>
    <col min="22" max="22" width="8.140625" style="55" customWidth="1"/>
    <col min="23" max="23" width="8.7109375" style="55" customWidth="1"/>
    <col min="24" max="24" width="8.5703125" style="55" customWidth="1"/>
    <col min="25" max="25" width="8.140625" style="55" customWidth="1"/>
    <col min="26" max="26" width="8.7109375" style="55" customWidth="1"/>
    <col min="27" max="27" width="7.140625" style="55" customWidth="1"/>
    <col min="28" max="28" width="9" style="5" customWidth="1"/>
    <col min="29" max="29" width="6.28515625" style="6" customWidth="1"/>
    <col min="30" max="30" width="10" style="60" customWidth="1"/>
    <col min="31" max="31" width="10" style="5" customWidth="1"/>
    <col min="32" max="32" width="9.85546875" style="6" customWidth="1"/>
    <col min="33" max="33" width="7.85546875" style="2" customWidth="1"/>
    <col min="34" max="34" width="8.85546875" style="4" customWidth="1"/>
    <col min="35" max="35" width="7.85546875" style="2" customWidth="1"/>
    <col min="36" max="36" width="8.42578125" style="7" customWidth="1"/>
    <col min="37" max="37" width="9" style="4" customWidth="1"/>
    <col min="38" max="38" width="8.42578125" style="4" customWidth="1"/>
    <col min="39" max="39" width="7.85546875" style="7" customWidth="1"/>
    <col min="40" max="40" width="5.85546875" style="4" customWidth="1"/>
    <col min="41" max="41" width="8.140625" style="7" customWidth="1"/>
    <col min="42" max="42" width="9.28515625" style="4" customWidth="1"/>
    <col min="43" max="43" width="8.140625" style="7" customWidth="1"/>
    <col min="44" max="44" width="9.28515625" style="4" customWidth="1"/>
    <col min="45" max="45" width="7.85546875" style="4" customWidth="1"/>
    <col min="46" max="46" width="8.140625" style="7" customWidth="1"/>
    <col min="47" max="48" width="9.28515625" style="4" customWidth="1"/>
    <col min="49" max="49" width="11.5703125" style="7" customWidth="1"/>
    <col min="50" max="50" width="10.85546875" style="4" customWidth="1"/>
    <col min="51" max="51" width="9.28515625" style="4" customWidth="1"/>
    <col min="52" max="52" width="11.5703125" style="7" customWidth="1"/>
    <col min="53" max="53" width="10.85546875" style="4" customWidth="1"/>
    <col min="54" max="54" width="11.5703125" style="7" customWidth="1"/>
    <col min="55" max="55" width="10.85546875" style="4" customWidth="1"/>
    <col min="56" max="56" width="7.85546875" style="4" customWidth="1"/>
    <col min="57" max="57" width="9.5703125" style="4" customWidth="1"/>
    <col min="58" max="58" width="10.140625" style="4" customWidth="1"/>
    <col min="59" max="59" width="12.140625" style="4" customWidth="1"/>
    <col min="60" max="60" width="9.140625" style="2" customWidth="1"/>
    <col min="61" max="62" width="9.140625" style="2"/>
    <col min="63" max="63" width="12.85546875" style="4" customWidth="1"/>
    <col min="64" max="64" width="10.42578125" style="4" customWidth="1"/>
    <col min="65" max="65" width="11.85546875" style="4" customWidth="1"/>
    <col min="66" max="66" width="9.140625" style="2"/>
    <col min="67" max="67" width="9.140625" style="5"/>
    <col min="68" max="16384" width="9.140625" style="2"/>
  </cols>
  <sheetData>
    <row r="1" spans="1:68" ht="68.099999999999994" customHeight="1" x14ac:dyDescent="0.25">
      <c r="A1" s="10" t="s">
        <v>9</v>
      </c>
      <c r="B1" s="10" t="s">
        <v>10</v>
      </c>
      <c r="C1" s="11" t="s">
        <v>11</v>
      </c>
      <c r="D1" s="12" t="s">
        <v>0</v>
      </c>
      <c r="E1" s="12" t="s">
        <v>3</v>
      </c>
      <c r="F1" s="13" t="s">
        <v>12</v>
      </c>
      <c r="G1" s="11" t="s">
        <v>13</v>
      </c>
      <c r="H1" s="14" t="s">
        <v>14</v>
      </c>
      <c r="I1" s="15" t="s">
        <v>15</v>
      </c>
      <c r="J1" s="14" t="s">
        <v>16</v>
      </c>
      <c r="K1" s="15" t="s">
        <v>73</v>
      </c>
      <c r="L1" s="14" t="s">
        <v>17</v>
      </c>
      <c r="M1" s="14" t="s">
        <v>18</v>
      </c>
      <c r="N1" s="11" t="s">
        <v>19</v>
      </c>
      <c r="O1" s="11" t="s">
        <v>20</v>
      </c>
      <c r="P1" s="11" t="s">
        <v>21</v>
      </c>
      <c r="Q1" s="15" t="s">
        <v>22</v>
      </c>
      <c r="R1" s="17" t="s">
        <v>24</v>
      </c>
      <c r="S1" s="16" t="s">
        <v>23</v>
      </c>
      <c r="T1" s="18" t="s">
        <v>1</v>
      </c>
      <c r="U1" s="10" t="s">
        <v>56</v>
      </c>
      <c r="V1" s="52" t="s">
        <v>57</v>
      </c>
      <c r="W1" s="52" t="s">
        <v>58</v>
      </c>
      <c r="X1" s="52" t="s">
        <v>59</v>
      </c>
      <c r="Y1" s="52" t="s">
        <v>25</v>
      </c>
      <c r="Z1" s="52" t="s">
        <v>26</v>
      </c>
      <c r="AA1" s="52" t="s">
        <v>27</v>
      </c>
      <c r="AB1" s="19" t="s">
        <v>28</v>
      </c>
      <c r="AC1" s="20" t="s">
        <v>29</v>
      </c>
      <c r="AD1" s="57" t="s">
        <v>30</v>
      </c>
      <c r="AE1" s="51" t="s">
        <v>61</v>
      </c>
      <c r="AF1" s="22" t="s">
        <v>31</v>
      </c>
      <c r="AG1" s="10" t="s">
        <v>32</v>
      </c>
      <c r="AH1" s="23" t="s">
        <v>33</v>
      </c>
      <c r="AI1" s="10" t="s">
        <v>34</v>
      </c>
      <c r="AJ1" s="24" t="s">
        <v>35</v>
      </c>
      <c r="AK1" s="25" t="s">
        <v>36</v>
      </c>
      <c r="AL1" s="23" t="s">
        <v>37</v>
      </c>
      <c r="AM1" s="24" t="s">
        <v>38</v>
      </c>
      <c r="AN1" s="23" t="s">
        <v>39</v>
      </c>
      <c r="AO1" s="24" t="s">
        <v>63</v>
      </c>
      <c r="AP1" s="23" t="s">
        <v>64</v>
      </c>
      <c r="AQ1" s="24" t="s">
        <v>65</v>
      </c>
      <c r="AR1" s="23" t="s">
        <v>66</v>
      </c>
      <c r="AS1" s="26" t="s">
        <v>40</v>
      </c>
      <c r="AT1" s="24" t="s">
        <v>41</v>
      </c>
      <c r="AU1" s="23" t="s">
        <v>42</v>
      </c>
      <c r="AV1" s="26" t="s">
        <v>67</v>
      </c>
      <c r="AW1" s="24" t="s">
        <v>68</v>
      </c>
      <c r="AX1" s="23" t="s">
        <v>69</v>
      </c>
      <c r="AY1" s="26" t="s">
        <v>70</v>
      </c>
      <c r="AZ1" s="24" t="s">
        <v>71</v>
      </c>
      <c r="BA1" s="23" t="s">
        <v>72</v>
      </c>
      <c r="BB1" s="24" t="s">
        <v>43</v>
      </c>
      <c r="BC1" s="23" t="s">
        <v>44</v>
      </c>
      <c r="BD1" s="23" t="s">
        <v>45</v>
      </c>
      <c r="BE1" s="27" t="s">
        <v>46</v>
      </c>
      <c r="BF1" s="28" t="s">
        <v>47</v>
      </c>
      <c r="BG1" s="29" t="s">
        <v>48</v>
      </c>
      <c r="BH1" s="30" t="s">
        <v>49</v>
      </c>
      <c r="BI1" s="28" t="s">
        <v>50</v>
      </c>
      <c r="BJ1" s="10" t="s">
        <v>51</v>
      </c>
      <c r="BK1" s="23" t="s">
        <v>52</v>
      </c>
      <c r="BL1" s="23" t="s">
        <v>53</v>
      </c>
      <c r="BM1" s="23" t="s">
        <v>54</v>
      </c>
      <c r="BN1" s="21" t="s">
        <v>62</v>
      </c>
      <c r="BO1" s="56" t="s">
        <v>60</v>
      </c>
    </row>
    <row r="2" spans="1:68" customFormat="1" ht="31.5" x14ac:dyDescent="0.25">
      <c r="A2" s="38">
        <v>1</v>
      </c>
      <c r="B2" s="1"/>
      <c r="C2" s="1"/>
      <c r="D2" s="1" t="s">
        <v>5</v>
      </c>
      <c r="E2" s="1" t="s">
        <v>6</v>
      </c>
      <c r="F2" s="1" t="s">
        <v>7</v>
      </c>
      <c r="G2" s="37" t="s">
        <v>90</v>
      </c>
      <c r="H2" s="62" t="s">
        <v>74</v>
      </c>
      <c r="I2" s="1" t="s">
        <v>91</v>
      </c>
      <c r="J2" s="32" t="s">
        <v>80</v>
      </c>
      <c r="K2" s="32" t="s">
        <v>80</v>
      </c>
      <c r="L2" s="1" t="s">
        <v>81</v>
      </c>
      <c r="M2" s="1" t="s">
        <v>95</v>
      </c>
      <c r="N2" s="1"/>
      <c r="O2" s="64" t="s">
        <v>96</v>
      </c>
      <c r="P2" s="63"/>
      <c r="Q2" s="1" t="s">
        <v>8</v>
      </c>
      <c r="R2" s="40">
        <v>2.4</v>
      </c>
      <c r="S2" s="39">
        <v>2.4500000000000002</v>
      </c>
      <c r="T2" s="1" t="s">
        <v>4</v>
      </c>
      <c r="U2" s="1"/>
      <c r="V2" s="53"/>
      <c r="W2" s="53"/>
      <c r="X2" s="53"/>
      <c r="Y2" s="53">
        <v>30.4</v>
      </c>
      <c r="Z2" s="53">
        <v>10.6</v>
      </c>
      <c r="AA2" s="53">
        <v>23.8</v>
      </c>
      <c r="AB2" s="46">
        <v>4</v>
      </c>
      <c r="AC2" s="47">
        <v>3</v>
      </c>
      <c r="AD2" s="58">
        <f>IF(Y2="","",Y2*Z2*AA2/1000000)</f>
        <v>8.0000000000000002E-3</v>
      </c>
      <c r="AE2" s="46">
        <v>56</v>
      </c>
      <c r="AF2" s="42">
        <f>IF(AC2="","",AE2/AD2*AC2)</f>
        <v>21000</v>
      </c>
      <c r="AG2" s="48">
        <v>2600</v>
      </c>
      <c r="AH2" s="43">
        <f>IF(ISERROR(AG2/AF2),"",AG2/AF2)</f>
        <v>0.12</v>
      </c>
      <c r="AI2" s="37" t="s">
        <v>55</v>
      </c>
      <c r="AJ2" s="49">
        <v>0.218</v>
      </c>
      <c r="AK2" s="43">
        <f t="shared" ref="AK2:AK7" si="0">IF(ISERROR(S2*AJ2),"",S2*AJ2)</f>
        <v>0.53</v>
      </c>
      <c r="AL2" s="43">
        <f t="shared" ref="AL2:AL7" si="1">IF(ISERROR(S2+AH2+AK2),"",S2+AH2+AK2)</f>
        <v>3.1</v>
      </c>
      <c r="AM2" s="44">
        <v>0.05</v>
      </c>
      <c r="AN2" s="43">
        <f t="shared" ref="AN2:AN7" si="2">IF(ISERROR(BG2*AM2),"",BG2*AM2)</f>
        <v>0.32</v>
      </c>
      <c r="AO2" s="44">
        <v>7.0000000000000007E-2</v>
      </c>
      <c r="AP2" s="43">
        <f>IF(ISERROR(BG2*AO2),"",BG2*AO2)</f>
        <v>0.45</v>
      </c>
      <c r="AQ2" s="44">
        <v>0</v>
      </c>
      <c r="AR2" s="43">
        <f t="shared" ref="AR2:AR7" si="3">IF(ISERROR(BG2*AQ2),"",BG2*AQ2)</f>
        <v>0</v>
      </c>
      <c r="AS2" s="40" t="s">
        <v>2</v>
      </c>
      <c r="AT2" s="44">
        <v>0</v>
      </c>
      <c r="AU2" s="43">
        <f t="shared" ref="AU2" si="4">IF(ISERROR(BG2*AT2),"",BG2*AT2)</f>
        <v>0</v>
      </c>
      <c r="AV2" s="40"/>
      <c r="AW2" s="44">
        <v>0</v>
      </c>
      <c r="AX2" s="43">
        <f t="shared" ref="AX2:AX7" si="5">IF(ISERROR(BG2*AW2),"",BG2*AW2)</f>
        <v>0</v>
      </c>
      <c r="AY2" s="40"/>
      <c r="AZ2" s="44">
        <v>0</v>
      </c>
      <c r="BA2" s="43">
        <f t="shared" ref="BA2:BA7" si="6">IF(ISERROR(BG2*AZ2),"",BG2*AZ2)</f>
        <v>0</v>
      </c>
      <c r="BB2" s="44">
        <v>0.1</v>
      </c>
      <c r="BC2" s="43">
        <f t="shared" ref="BC2:BC7" si="7">IF(ISERROR(BG2*BB2),"",BG2*BB2)</f>
        <v>0.64</v>
      </c>
      <c r="BD2" s="43">
        <f>IF(ISERROR(AN2+AP2+AR2+AU2+AX2+BA2+BC2),"",AN2+AP2+AR2+AU2+AX2+BA2+BC2)</f>
        <v>1.41</v>
      </c>
      <c r="BE2" s="43">
        <f t="shared" ref="BE2:BE7" si="8">IF(ISERROR(AL2+BD2),"",AL2+BD2)</f>
        <v>4.51</v>
      </c>
      <c r="BF2" s="45">
        <f t="shared" ref="BF2:BF7" si="9">IF(ISERROR((BG2-BE2)/BG2),"",(BG2-BE2)/BG2)</f>
        <v>0.29199999999999998</v>
      </c>
      <c r="BG2" s="40">
        <v>6.37</v>
      </c>
      <c r="BH2" s="40">
        <v>24</v>
      </c>
      <c r="BI2" s="45">
        <f>IF(ISERROR((BH2-BG2)/BH2),"",(BH2-BG2)/BH2)</f>
        <v>0.73460000000000003</v>
      </c>
      <c r="BJ2" s="50">
        <v>324</v>
      </c>
      <c r="BK2" s="43">
        <f>IF(ISERROR(BE2*BJ2),"",BE2*BJ2)</f>
        <v>1461.24</v>
      </c>
      <c r="BL2" s="43">
        <f>IF(ISERROR(BG2*BJ2),"",BG2*BJ2)</f>
        <v>2063.88</v>
      </c>
      <c r="BM2" s="43">
        <f>IF(ISERROR(BH2*BJ2),"",BH2*BJ2)</f>
        <v>7776</v>
      </c>
      <c r="BN2" s="41" t="str">
        <f>IF(V2="","",V2*W2*X2/1000000/AC2*BJ2)</f>
        <v/>
      </c>
      <c r="BO2" s="46"/>
    </row>
    <row r="3" spans="1:68" customFormat="1" ht="47.25" x14ac:dyDescent="0.25">
      <c r="A3" s="38">
        <v>1</v>
      </c>
      <c r="B3" s="1"/>
      <c r="C3" s="1"/>
      <c r="D3" s="1" t="s">
        <v>5</v>
      </c>
      <c r="E3" s="1" t="s">
        <v>6</v>
      </c>
      <c r="F3" s="1" t="s">
        <v>7</v>
      </c>
      <c r="G3" s="37" t="s">
        <v>90</v>
      </c>
      <c r="H3" s="62" t="s">
        <v>75</v>
      </c>
      <c r="I3" s="1" t="s">
        <v>92</v>
      </c>
      <c r="J3" s="32" t="s">
        <v>80</v>
      </c>
      <c r="K3" s="32" t="s">
        <v>80</v>
      </c>
      <c r="L3" s="1" t="s">
        <v>82</v>
      </c>
      <c r="M3" s="1" t="s">
        <v>95</v>
      </c>
      <c r="N3" s="1"/>
      <c r="O3" s="64" t="s">
        <v>97</v>
      </c>
      <c r="P3" s="63"/>
      <c r="Q3" s="1" t="s">
        <v>8</v>
      </c>
      <c r="R3" s="40">
        <v>1.85</v>
      </c>
      <c r="S3" s="39">
        <v>1.92</v>
      </c>
      <c r="T3" s="1" t="s">
        <v>4</v>
      </c>
      <c r="U3" s="1"/>
      <c r="V3" s="53"/>
      <c r="W3" s="53"/>
      <c r="X3" s="53"/>
      <c r="Y3" s="53">
        <v>28.8</v>
      </c>
      <c r="Z3" s="53">
        <v>13.9</v>
      </c>
      <c r="AA3" s="53">
        <v>13.9</v>
      </c>
      <c r="AB3" s="46">
        <v>4</v>
      </c>
      <c r="AC3" s="47">
        <v>3</v>
      </c>
      <c r="AD3" s="58">
        <f>IF(Y3="","",Y3*Z3*AA3/1000000)</f>
        <v>6.0000000000000001E-3</v>
      </c>
      <c r="AE3" s="46">
        <v>56</v>
      </c>
      <c r="AF3" s="42">
        <f>IF(AC3="","",AE3/AD3*AC3)</f>
        <v>28000</v>
      </c>
      <c r="AG3" s="48">
        <v>2600</v>
      </c>
      <c r="AH3" s="43">
        <f>IF(ISERROR(AG3/AF3),"",AG3/AF3)</f>
        <v>0.09</v>
      </c>
      <c r="AI3" s="37" t="s">
        <v>83</v>
      </c>
      <c r="AJ3" s="49">
        <v>0.23400000000000001</v>
      </c>
      <c r="AK3" s="43">
        <f t="shared" ref="AK3" si="10">IF(ISERROR(S3*AJ3),"",S3*AJ3)</f>
        <v>0.45</v>
      </c>
      <c r="AL3" s="43">
        <f t="shared" ref="AL3" si="11">IF(ISERROR(S3+AH3+AK3),"",S3+AH3+AK3)</f>
        <v>2.46</v>
      </c>
      <c r="AM3" s="44">
        <v>0.05</v>
      </c>
      <c r="AN3" s="43">
        <f t="shared" ref="AN3" si="12">IF(ISERROR(BG3*AM3),"",BG3*AM3)</f>
        <v>0.28999999999999998</v>
      </c>
      <c r="AO3" s="44">
        <v>7.0000000000000007E-2</v>
      </c>
      <c r="AP3" s="43">
        <f>IF(ISERROR(BG3*AO3),"",BG3*AO3)</f>
        <v>0.41</v>
      </c>
      <c r="AQ3" s="44">
        <v>0</v>
      </c>
      <c r="AR3" s="43">
        <f t="shared" si="3"/>
        <v>0</v>
      </c>
      <c r="AS3" s="40" t="s">
        <v>2</v>
      </c>
      <c r="AT3" s="44">
        <v>0</v>
      </c>
      <c r="AU3" s="43">
        <f t="shared" ref="AU3" si="13">IF(ISERROR(BG3*AT3),"",BG3*AT3)</f>
        <v>0</v>
      </c>
      <c r="AV3" s="40"/>
      <c r="AW3" s="44">
        <v>0</v>
      </c>
      <c r="AX3" s="43">
        <f t="shared" si="5"/>
        <v>0</v>
      </c>
      <c r="AY3" s="40"/>
      <c r="AZ3" s="44">
        <v>0</v>
      </c>
      <c r="BA3" s="43">
        <f t="shared" si="6"/>
        <v>0</v>
      </c>
      <c r="BB3" s="44">
        <v>0.1</v>
      </c>
      <c r="BC3" s="43">
        <f t="shared" ref="BC3" si="14">IF(ISERROR(BG3*BB3),"",BG3*BB3)</f>
        <v>0.57999999999999996</v>
      </c>
      <c r="BD3" s="43">
        <f>IF(ISERROR(AN3+AP3+AR3+AU3+AX3+BA3+BC3),"",AN3+AP3+AR3+AU3+AX3+BA3+BC3)</f>
        <v>1.28</v>
      </c>
      <c r="BE3" s="43">
        <f t="shared" ref="BE3" si="15">IF(ISERROR(AL3+BD3),"",AL3+BD3)</f>
        <v>3.74</v>
      </c>
      <c r="BF3" s="45">
        <f t="shared" ref="BF3" si="16">IF(ISERROR((BG3-BE3)/BG3),"",(BG3-BE3)/BG3)</f>
        <v>0.35849999999999999</v>
      </c>
      <c r="BG3" s="40">
        <v>5.83</v>
      </c>
      <c r="BH3" s="40">
        <v>20</v>
      </c>
      <c r="BI3" s="45">
        <f>IF(ISERROR((BH3-BG3)/BH3),"",(BH3-BG3)/BH3)</f>
        <v>0.70850000000000002</v>
      </c>
      <c r="BJ3" s="50">
        <v>324</v>
      </c>
      <c r="BK3" s="43">
        <f t="shared" ref="BK3:BK7" si="17">IF(ISERROR(BE3*BJ3),"",BE3*BJ3)</f>
        <v>1211.76</v>
      </c>
      <c r="BL3" s="43">
        <f t="shared" ref="BL3:BL7" si="18">IF(ISERROR(BG3*BJ3),"",BG3*BJ3)</f>
        <v>1888.92</v>
      </c>
      <c r="BM3" s="43">
        <f>IF(ISERROR(BH3*BJ3),"",BH3*BJ3)</f>
        <v>6480</v>
      </c>
      <c r="BN3" s="41" t="str">
        <f>IF(V3="","",V3*W3*X3/1000000/AC3*BJ3)</f>
        <v/>
      </c>
      <c r="BO3" s="46"/>
    </row>
    <row r="4" spans="1:68" customFormat="1" ht="31.5" x14ac:dyDescent="0.25">
      <c r="A4" s="38">
        <v>1</v>
      </c>
      <c r="B4" s="1"/>
      <c r="C4" s="1"/>
      <c r="D4" s="1" t="s">
        <v>5</v>
      </c>
      <c r="E4" s="1" t="s">
        <v>6</v>
      </c>
      <c r="F4" s="1" t="s">
        <v>7</v>
      </c>
      <c r="G4" s="37" t="s">
        <v>90</v>
      </c>
      <c r="H4" s="62" t="s">
        <v>76</v>
      </c>
      <c r="I4" s="1" t="s">
        <v>93</v>
      </c>
      <c r="J4" s="32" t="s">
        <v>80</v>
      </c>
      <c r="K4" s="32" t="s">
        <v>80</v>
      </c>
      <c r="L4" s="1" t="s">
        <v>84</v>
      </c>
      <c r="M4" s="1" t="s">
        <v>95</v>
      </c>
      <c r="N4" s="1"/>
      <c r="O4" s="64" t="s">
        <v>98</v>
      </c>
      <c r="P4" s="63"/>
      <c r="Q4" s="1" t="s">
        <v>8</v>
      </c>
      <c r="R4" s="40">
        <v>2.15</v>
      </c>
      <c r="S4" s="39">
        <v>2.21</v>
      </c>
      <c r="T4" s="1" t="s">
        <v>4</v>
      </c>
      <c r="U4" s="1"/>
      <c r="V4" s="53"/>
      <c r="W4" s="53"/>
      <c r="X4" s="53"/>
      <c r="Y4" s="53">
        <v>38</v>
      </c>
      <c r="Z4" s="53">
        <v>13.2</v>
      </c>
      <c r="AA4" s="53">
        <v>15.2</v>
      </c>
      <c r="AB4" s="46">
        <v>4</v>
      </c>
      <c r="AC4" s="47">
        <v>3</v>
      </c>
      <c r="AD4" s="58">
        <f>IF(Y4="","",Y4*Z4*AA4/1000000)</f>
        <v>8.0000000000000002E-3</v>
      </c>
      <c r="AE4" s="46">
        <v>56</v>
      </c>
      <c r="AF4" s="42">
        <f>IF(AC4="","",AE4/AD4*AC4)</f>
        <v>21000</v>
      </c>
      <c r="AG4" s="48">
        <v>2600</v>
      </c>
      <c r="AH4" s="43">
        <f>IF(ISERROR(AG4/AF4),"",AG4/AF4)</f>
        <v>0.12</v>
      </c>
      <c r="AI4" s="37" t="s">
        <v>83</v>
      </c>
      <c r="AJ4" s="49">
        <v>0.23400000000000001</v>
      </c>
      <c r="AK4" s="43">
        <f t="shared" ref="AK4:AK5" si="19">IF(ISERROR(S4*AJ4),"",S4*AJ4)</f>
        <v>0.52</v>
      </c>
      <c r="AL4" s="43">
        <f t="shared" ref="AL4:AL5" si="20">IF(ISERROR(S4+AH4+AK4),"",S4+AH4+AK4)</f>
        <v>2.85</v>
      </c>
      <c r="AM4" s="44">
        <v>0.05</v>
      </c>
      <c r="AN4" s="43">
        <f t="shared" ref="AN4:AN5" si="21">IF(ISERROR(BG4*AM4),"",BG4*AM4)</f>
        <v>0.3</v>
      </c>
      <c r="AO4" s="44">
        <v>7.0000000000000007E-2</v>
      </c>
      <c r="AP4" s="43">
        <f>IF(ISERROR(BG4*AO4),"",BG4*AO4)</f>
        <v>0.42</v>
      </c>
      <c r="AQ4" s="44">
        <v>0</v>
      </c>
      <c r="AR4" s="43">
        <f t="shared" si="3"/>
        <v>0</v>
      </c>
      <c r="AS4" s="40" t="s">
        <v>2</v>
      </c>
      <c r="AT4" s="44">
        <v>0</v>
      </c>
      <c r="AU4" s="43">
        <f t="shared" ref="AU4:AU5" si="22">IF(ISERROR(BG4*AT4),"",BG4*AT4)</f>
        <v>0</v>
      </c>
      <c r="AV4" s="40"/>
      <c r="AW4" s="44">
        <v>0</v>
      </c>
      <c r="AX4" s="43">
        <f t="shared" si="5"/>
        <v>0</v>
      </c>
      <c r="AY4" s="40"/>
      <c r="AZ4" s="44">
        <v>0</v>
      </c>
      <c r="BA4" s="43">
        <f t="shared" si="6"/>
        <v>0</v>
      </c>
      <c r="BB4" s="44">
        <v>0.1</v>
      </c>
      <c r="BC4" s="43">
        <f t="shared" ref="BC4:BC5" si="23">IF(ISERROR(BG4*BB4),"",BG4*BB4)</f>
        <v>0.6</v>
      </c>
      <c r="BD4" s="43">
        <f>IF(ISERROR(AN4+AP4+AR4+AU4+AX4+BA4+BC4),"",AN4+AP4+AR4+AU4+AX4+BA4+BC4)</f>
        <v>1.32</v>
      </c>
      <c r="BE4" s="43">
        <f t="shared" ref="BE4:BE5" si="24">IF(ISERROR(AL4+BD4),"",AL4+BD4)</f>
        <v>4.17</v>
      </c>
      <c r="BF4" s="45">
        <f t="shared" ref="BF4:BF5" si="25">IF(ISERROR((BG4-BE4)/BG4),"",(BG4-BE4)/BG4)</f>
        <v>0.30030000000000001</v>
      </c>
      <c r="BG4" s="40">
        <v>5.96</v>
      </c>
      <c r="BH4" s="40">
        <v>20</v>
      </c>
      <c r="BI4" s="45">
        <f>IF(ISERROR((BH4-BG4)/BH4),"",(BH4-BG4)/BH4)</f>
        <v>0.70199999999999996</v>
      </c>
      <c r="BJ4" s="50">
        <v>324</v>
      </c>
      <c r="BK4" s="43">
        <f t="shared" si="17"/>
        <v>1351.08</v>
      </c>
      <c r="BL4" s="43">
        <f t="shared" si="18"/>
        <v>1931.04</v>
      </c>
      <c r="BM4" s="43">
        <f>IF(ISERROR(BH4*BJ4),"",BH4*BJ4)</f>
        <v>6480</v>
      </c>
      <c r="BN4" s="41" t="str">
        <f>IF(V4="","",V4*W4*X4/1000000/AC4*BJ4)</f>
        <v/>
      </c>
      <c r="BO4" s="46"/>
    </row>
    <row r="5" spans="1:68" customFormat="1" ht="31.5" x14ac:dyDescent="0.25">
      <c r="A5" s="38">
        <v>1</v>
      </c>
      <c r="B5" s="1"/>
      <c r="C5" s="1"/>
      <c r="D5" s="1" t="s">
        <v>5</v>
      </c>
      <c r="E5" s="1" t="s">
        <v>6</v>
      </c>
      <c r="F5" s="1" t="s">
        <v>7</v>
      </c>
      <c r="G5" s="37" t="s">
        <v>90</v>
      </c>
      <c r="H5" s="62" t="s">
        <v>77</v>
      </c>
      <c r="I5" s="1" t="s">
        <v>85</v>
      </c>
      <c r="J5" s="32" t="s">
        <v>80</v>
      </c>
      <c r="K5" s="32" t="s">
        <v>80</v>
      </c>
      <c r="L5" s="1" t="s">
        <v>86</v>
      </c>
      <c r="M5" s="1" t="s">
        <v>95</v>
      </c>
      <c r="N5" s="1"/>
      <c r="O5" s="64" t="s">
        <v>99</v>
      </c>
      <c r="P5" s="63"/>
      <c r="Q5" s="1" t="s">
        <v>8</v>
      </c>
      <c r="R5" s="40">
        <v>3</v>
      </c>
      <c r="S5" s="39">
        <v>3.05</v>
      </c>
      <c r="T5" s="1" t="s">
        <v>4</v>
      </c>
      <c r="U5" s="1"/>
      <c r="V5" s="53"/>
      <c r="W5" s="53"/>
      <c r="X5" s="53"/>
      <c r="Y5" s="53">
        <v>38.4</v>
      </c>
      <c r="Z5" s="53">
        <v>15</v>
      </c>
      <c r="AA5" s="53">
        <v>17</v>
      </c>
      <c r="AB5" s="46">
        <v>4</v>
      </c>
      <c r="AC5" s="47">
        <v>3</v>
      </c>
      <c r="AD5" s="58">
        <f>IF(Y5="","",Y5*Z5*AA5/1000000)</f>
        <v>0.01</v>
      </c>
      <c r="AE5" s="46">
        <v>56</v>
      </c>
      <c r="AF5" s="42">
        <f>IF(AC5="","",AE5/AD5*AC5)</f>
        <v>16800</v>
      </c>
      <c r="AG5" s="48">
        <v>2600</v>
      </c>
      <c r="AH5" s="43">
        <f>IF(ISERROR(AG5/AF5),"",AG5/AF5)</f>
        <v>0.15</v>
      </c>
      <c r="AI5" s="37" t="s">
        <v>83</v>
      </c>
      <c r="AJ5" s="49">
        <v>0.23400000000000001</v>
      </c>
      <c r="AK5" s="43">
        <f t="shared" si="19"/>
        <v>0.71</v>
      </c>
      <c r="AL5" s="43">
        <f t="shared" si="20"/>
        <v>3.91</v>
      </c>
      <c r="AM5" s="44">
        <v>0.05</v>
      </c>
      <c r="AN5" s="43">
        <f t="shared" si="21"/>
        <v>0.42</v>
      </c>
      <c r="AO5" s="44">
        <v>7.0000000000000007E-2</v>
      </c>
      <c r="AP5" s="43">
        <f>IF(ISERROR(BG5*AO5),"",BG5*AO5)</f>
        <v>0.59</v>
      </c>
      <c r="AQ5" s="44">
        <v>0</v>
      </c>
      <c r="AR5" s="43">
        <f t="shared" si="3"/>
        <v>0</v>
      </c>
      <c r="AS5" s="40" t="s">
        <v>2</v>
      </c>
      <c r="AT5" s="44">
        <v>0</v>
      </c>
      <c r="AU5" s="43">
        <f t="shared" si="22"/>
        <v>0</v>
      </c>
      <c r="AV5" s="40"/>
      <c r="AW5" s="44">
        <v>0</v>
      </c>
      <c r="AX5" s="43">
        <f t="shared" si="5"/>
        <v>0</v>
      </c>
      <c r="AY5" s="40"/>
      <c r="AZ5" s="44">
        <v>0</v>
      </c>
      <c r="BA5" s="43">
        <f t="shared" si="6"/>
        <v>0</v>
      </c>
      <c r="BB5" s="44">
        <v>0.1</v>
      </c>
      <c r="BC5" s="43">
        <f t="shared" si="23"/>
        <v>0.84</v>
      </c>
      <c r="BD5" s="43">
        <f>IF(ISERROR(AN5+AP5+AR5+AU5+AX5+BA5+BC5),"",AN5+AP5+AR5+AU5+AX5+BA5+BC5)</f>
        <v>1.85</v>
      </c>
      <c r="BE5" s="43">
        <f t="shared" si="24"/>
        <v>5.76</v>
      </c>
      <c r="BF5" s="45">
        <f t="shared" si="25"/>
        <v>0.3175</v>
      </c>
      <c r="BG5" s="40">
        <v>8.44</v>
      </c>
      <c r="BH5" s="40">
        <v>30</v>
      </c>
      <c r="BI5" s="45">
        <f>IF(ISERROR((BH5-BG5)/BH5),"",(BH5-BG5)/BH5)</f>
        <v>0.71870000000000001</v>
      </c>
      <c r="BJ5" s="50">
        <v>324</v>
      </c>
      <c r="BK5" s="43">
        <f t="shared" si="17"/>
        <v>1866.24</v>
      </c>
      <c r="BL5" s="43">
        <f t="shared" si="18"/>
        <v>2734.56</v>
      </c>
      <c r="BM5" s="43">
        <f>IF(ISERROR(BH5*BJ5),"",BH5*BJ5)</f>
        <v>9720</v>
      </c>
      <c r="BN5" s="41" t="str">
        <f>IF(V5="","",V5*W5*X5/1000000/AC5*BJ5)</f>
        <v/>
      </c>
      <c r="BO5" s="46"/>
    </row>
    <row r="6" spans="1:68" ht="31.5" x14ac:dyDescent="0.25">
      <c r="A6" s="31">
        <v>10</v>
      </c>
      <c r="B6" s="32"/>
      <c r="C6" s="32"/>
      <c r="D6" s="1" t="s">
        <v>5</v>
      </c>
      <c r="E6" s="1" t="s">
        <v>6</v>
      </c>
      <c r="F6" s="1" t="s">
        <v>7</v>
      </c>
      <c r="G6" s="37" t="s">
        <v>90</v>
      </c>
      <c r="H6" s="62" t="s">
        <v>78</v>
      </c>
      <c r="I6" s="32" t="s">
        <v>94</v>
      </c>
      <c r="J6" s="32" t="s">
        <v>80</v>
      </c>
      <c r="K6" s="32" t="s">
        <v>80</v>
      </c>
      <c r="L6" s="32" t="s">
        <v>87</v>
      </c>
      <c r="M6" s="1" t="s">
        <v>95</v>
      </c>
      <c r="N6" s="32"/>
      <c r="O6" s="64" t="s">
        <v>100</v>
      </c>
      <c r="P6" s="63"/>
      <c r="Q6" s="1" t="s">
        <v>8</v>
      </c>
      <c r="R6" s="40">
        <v>4.3499999999999996</v>
      </c>
      <c r="S6" s="39">
        <v>4.45</v>
      </c>
      <c r="T6" s="1" t="s">
        <v>4</v>
      </c>
      <c r="U6" s="1"/>
      <c r="V6" s="54"/>
      <c r="W6" s="54"/>
      <c r="X6" s="54"/>
      <c r="Y6" s="54">
        <v>50.6</v>
      </c>
      <c r="Z6" s="54">
        <v>17.399999999999999</v>
      </c>
      <c r="AA6" s="54">
        <v>18.7</v>
      </c>
      <c r="AB6" s="46">
        <v>4</v>
      </c>
      <c r="AC6" s="8">
        <v>3</v>
      </c>
      <c r="AD6" s="59">
        <f t="shared" ref="AD6:AD7" si="26">IF(Y6="","",Y6*Z6*AA6/1000000)</f>
        <v>1.6E-2</v>
      </c>
      <c r="AE6" s="46">
        <v>56</v>
      </c>
      <c r="AF6" s="42">
        <f t="shared" ref="AF6:AF7" si="27">IF(AC6="","",AE6/AD6*AC6)</f>
        <v>10500</v>
      </c>
      <c r="AG6" s="48">
        <v>2600</v>
      </c>
      <c r="AH6" s="34">
        <f t="shared" ref="AH6:AH7" si="28">IF(ISERROR(AG6/AF6),"",AG6/AF6)</f>
        <v>0.25</v>
      </c>
      <c r="AI6" s="32" t="s">
        <v>83</v>
      </c>
      <c r="AJ6" s="35">
        <v>0.23400000000000001</v>
      </c>
      <c r="AK6" s="34">
        <f t="shared" si="0"/>
        <v>1.04</v>
      </c>
      <c r="AL6" s="34">
        <f t="shared" si="1"/>
        <v>5.74</v>
      </c>
      <c r="AM6" s="44">
        <v>0.05</v>
      </c>
      <c r="AN6" s="34">
        <f t="shared" si="2"/>
        <v>0.69</v>
      </c>
      <c r="AO6" s="44">
        <v>7.0000000000000007E-2</v>
      </c>
      <c r="AP6" s="43">
        <f t="shared" ref="AP6:AP7" si="29">IF(ISERROR(BG6*AO6),"",BG6*AO6)</f>
        <v>0.96</v>
      </c>
      <c r="AQ6" s="44">
        <v>0</v>
      </c>
      <c r="AR6" s="43">
        <f t="shared" si="3"/>
        <v>0</v>
      </c>
      <c r="AS6" s="40" t="s">
        <v>2</v>
      </c>
      <c r="AT6" s="44">
        <v>0</v>
      </c>
      <c r="AU6" s="43">
        <f t="shared" ref="AU6:AU7" si="30">IF(ISERROR(BG6*AT6),"",BG6*AT6)</f>
        <v>0</v>
      </c>
      <c r="AV6" s="40"/>
      <c r="AW6" s="44">
        <v>0</v>
      </c>
      <c r="AX6" s="43">
        <f t="shared" si="5"/>
        <v>0</v>
      </c>
      <c r="AY6" s="40"/>
      <c r="AZ6" s="44">
        <v>0</v>
      </c>
      <c r="BA6" s="43">
        <f t="shared" si="6"/>
        <v>0</v>
      </c>
      <c r="BB6" s="44">
        <v>0.1</v>
      </c>
      <c r="BC6" s="34">
        <f t="shared" si="7"/>
        <v>1.38</v>
      </c>
      <c r="BD6" s="43">
        <f t="shared" ref="BD6:BD7" si="31">IF(ISERROR(AN6+AP6+AR6+AU6+AX6+BA6+BC6),"",AN6+AP6+AR6+AU6+AX6+BA6+BC6)</f>
        <v>3.03</v>
      </c>
      <c r="BE6" s="34">
        <f t="shared" si="8"/>
        <v>8.77</v>
      </c>
      <c r="BF6" s="36">
        <f t="shared" si="9"/>
        <v>0.36309999999999998</v>
      </c>
      <c r="BG6" s="9">
        <v>13.77</v>
      </c>
      <c r="BH6" s="9">
        <v>50</v>
      </c>
      <c r="BI6" s="36">
        <f t="shared" ref="BI6:BI7" si="32">IF(ISERROR((BH6-BG6)/BH6),"",(BH6-BG6)/BH6)</f>
        <v>0.72460000000000002</v>
      </c>
      <c r="BJ6" s="50">
        <v>324</v>
      </c>
      <c r="BK6" s="43">
        <f t="shared" si="17"/>
        <v>2841.48</v>
      </c>
      <c r="BL6" s="43">
        <f t="shared" si="18"/>
        <v>4461.4799999999996</v>
      </c>
      <c r="BM6" s="34">
        <f t="shared" ref="BM6:BM7" si="33">IF(ISERROR(BH6*BJ6),"",BH6*BJ6)</f>
        <v>16200</v>
      </c>
      <c r="BN6" s="41" t="str">
        <f t="shared" ref="BN6:BN7" si="34">IF(V6="","",V6*W6*X6/1000000/AC6*BJ6)</f>
        <v/>
      </c>
      <c r="BO6" s="33"/>
    </row>
    <row r="7" spans="1:68" ht="31.5" x14ac:dyDescent="0.25">
      <c r="A7" s="31">
        <v>11</v>
      </c>
      <c r="B7" s="32"/>
      <c r="C7" s="32"/>
      <c r="D7" s="1" t="s">
        <v>5</v>
      </c>
      <c r="E7" s="1" t="s">
        <v>6</v>
      </c>
      <c r="F7" s="1" t="s">
        <v>7</v>
      </c>
      <c r="G7" s="37" t="s">
        <v>90</v>
      </c>
      <c r="H7" s="62" t="s">
        <v>79</v>
      </c>
      <c r="I7" s="32" t="s">
        <v>88</v>
      </c>
      <c r="J7" s="32" t="s">
        <v>80</v>
      </c>
      <c r="K7" s="32" t="s">
        <v>80</v>
      </c>
      <c r="L7" s="32" t="s">
        <v>89</v>
      </c>
      <c r="M7" s="1" t="s">
        <v>95</v>
      </c>
      <c r="N7" s="32"/>
      <c r="O7" s="64" t="s">
        <v>101</v>
      </c>
      <c r="P7" s="63"/>
      <c r="Q7" s="1" t="s">
        <v>8</v>
      </c>
      <c r="R7" s="40">
        <v>6.85</v>
      </c>
      <c r="S7" s="39">
        <v>6.98</v>
      </c>
      <c r="T7" s="1" t="s">
        <v>4</v>
      </c>
      <c r="U7" s="1"/>
      <c r="V7" s="54"/>
      <c r="W7" s="54"/>
      <c r="X7" s="54"/>
      <c r="Y7" s="54">
        <v>66.900000000000006</v>
      </c>
      <c r="Z7" s="54">
        <v>22.8</v>
      </c>
      <c r="AA7" s="54">
        <v>29</v>
      </c>
      <c r="AB7" s="46">
        <v>4</v>
      </c>
      <c r="AC7" s="8">
        <v>3</v>
      </c>
      <c r="AD7" s="59">
        <f t="shared" si="26"/>
        <v>4.3999999999999997E-2</v>
      </c>
      <c r="AE7" s="46">
        <v>56</v>
      </c>
      <c r="AF7" s="42">
        <f t="shared" si="27"/>
        <v>3818</v>
      </c>
      <c r="AG7" s="48">
        <v>2600</v>
      </c>
      <c r="AH7" s="34">
        <f t="shared" si="28"/>
        <v>0.68</v>
      </c>
      <c r="AI7" s="32" t="s">
        <v>83</v>
      </c>
      <c r="AJ7" s="35">
        <v>0.23400000000000001</v>
      </c>
      <c r="AK7" s="34">
        <f t="shared" si="0"/>
        <v>1.63</v>
      </c>
      <c r="AL7" s="34">
        <f t="shared" si="1"/>
        <v>9.2899999999999991</v>
      </c>
      <c r="AM7" s="44">
        <v>0.05</v>
      </c>
      <c r="AN7" s="34">
        <f t="shared" si="2"/>
        <v>1.1000000000000001</v>
      </c>
      <c r="AO7" s="44">
        <v>7.0000000000000007E-2</v>
      </c>
      <c r="AP7" s="43">
        <f t="shared" si="29"/>
        <v>1.54</v>
      </c>
      <c r="AQ7" s="44">
        <v>0</v>
      </c>
      <c r="AR7" s="43">
        <f t="shared" si="3"/>
        <v>0</v>
      </c>
      <c r="AS7" s="40" t="s">
        <v>2</v>
      </c>
      <c r="AT7" s="44">
        <v>0</v>
      </c>
      <c r="AU7" s="43">
        <f t="shared" si="30"/>
        <v>0</v>
      </c>
      <c r="AV7" s="40"/>
      <c r="AW7" s="44">
        <v>0</v>
      </c>
      <c r="AX7" s="43">
        <f t="shared" si="5"/>
        <v>0</v>
      </c>
      <c r="AY7" s="40"/>
      <c r="AZ7" s="44">
        <v>0</v>
      </c>
      <c r="BA7" s="43">
        <f t="shared" si="6"/>
        <v>0</v>
      </c>
      <c r="BB7" s="44">
        <v>0.1</v>
      </c>
      <c r="BC7" s="34">
        <f t="shared" si="7"/>
        <v>2.2000000000000002</v>
      </c>
      <c r="BD7" s="43">
        <f t="shared" si="31"/>
        <v>4.84</v>
      </c>
      <c r="BE7" s="34">
        <f t="shared" si="8"/>
        <v>14.13</v>
      </c>
      <c r="BF7" s="36">
        <f t="shared" si="9"/>
        <v>0.35830000000000001</v>
      </c>
      <c r="BG7" s="9">
        <v>22.02</v>
      </c>
      <c r="BH7" s="9">
        <v>80</v>
      </c>
      <c r="BI7" s="36">
        <f t="shared" si="32"/>
        <v>0.7248</v>
      </c>
      <c r="BJ7" s="50">
        <v>324</v>
      </c>
      <c r="BK7" s="43">
        <f t="shared" si="17"/>
        <v>4578.12</v>
      </c>
      <c r="BL7" s="43">
        <f t="shared" si="18"/>
        <v>7134.48</v>
      </c>
      <c r="BM7" s="34">
        <f t="shared" si="33"/>
        <v>25920</v>
      </c>
      <c r="BN7" s="41" t="str">
        <f t="shared" si="34"/>
        <v/>
      </c>
      <c r="BO7" s="33"/>
      <c r="BP7" s="4"/>
    </row>
  </sheetData>
  <sheetProtection insertRows="0" deleteRows="0" sort="0"/>
  <protectedRanges>
    <protectedRange sqref="BG8:BG247 A8:J247 V6:AA7 AH6:AN7 BH6:BI7 AH2:AH5 AC6:AF7 AD2:AF5 BI2:BI5 AK2:AN5 A2:N7 Q2:U7 L8:AN247 BN2:BN7 AS2:AU247 BB2:BF247" name="Range1"/>
    <protectedRange sqref="V2:AB2 V3:AA5 AB3:AB7" name="Range1_2"/>
    <protectedRange sqref="AG2:AG7" name="Range1_3"/>
    <protectedRange sqref="AI2:AJ5" name="Range1_4"/>
    <protectedRange sqref="BH2:BH5" name="Range1_5"/>
    <protectedRange sqref="BJ2:BJ7" name="Range1_6"/>
    <protectedRange sqref="AO2:AR209" name="Range1_1"/>
    <protectedRange sqref="AV2:BA209" name="Range1_7"/>
    <protectedRange sqref="K8:K250" name="Range1_1_1"/>
    <protectedRange sqref="P2:P7" name="Range1_8"/>
  </protectedRanges>
  <phoneticPr fontId="15" type="noConversion"/>
  <pageMargins left="0.7" right="0.7" top="0.75" bottom="0.75" header="0.3" footer="0.3"/>
  <legacyDrawing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B12BB014-14AC-453B-AA44-2CADCBEE0D59}">
          <x14:formula1>
            <xm:f>#REF!</xm:f>
          </x14:formula1>
          <xm:sqref>D2:D7</xm:sqref>
        </x14:dataValidation>
        <x14:dataValidation type="list" allowBlank="1" showInputMessage="1" showErrorMessage="1" xr:uid="{9E62A3EE-200E-4143-85C1-FF0B561B0D2D}">
          <x14:formula1>
            <xm:f>#REF!</xm:f>
          </x14:formula1>
          <xm:sqref>T2:T7</xm:sqref>
        </x14:dataValidation>
        <x14:dataValidation type="list" allowBlank="1" showInputMessage="1" showErrorMessage="1" xr:uid="{F9CB23A1-5AD9-4368-90FD-2EA7EA8C0F99}">
          <x14:formula1>
            <xm:f>#REF!</xm:f>
          </x14:formula1>
          <xm:sqref>E2:E7</xm:sqref>
        </x14:dataValidation>
        <x14:dataValidation type="list" allowBlank="1" showInputMessage="1" showErrorMessage="1" xr:uid="{642E7A24-B50A-424F-9CDE-B1CBFCD55FE3}">
          <x14:formula1>
            <xm:f>#REF!</xm:f>
          </x14:formula1>
          <xm:sqref>F2:F7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2025-12-19T02:43:47Z</dcterms:modified>
</cp:coreProperties>
</file>