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E76356D-7D36-4821-8130-6FCCE8D56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" i="5" l="1"/>
  <c r="BA3" i="5"/>
  <c r="BA5" i="5"/>
  <c r="AP2" i="5"/>
  <c r="AX5" i="5"/>
  <c r="AR5" i="5"/>
  <c r="AP5" i="5"/>
  <c r="BA4" i="5" l="1"/>
  <c r="AX4" i="5"/>
  <c r="AR4" i="5"/>
  <c r="AP3" i="5"/>
  <c r="AR3" i="5"/>
  <c r="AX3" i="5"/>
  <c r="AR2" i="5"/>
  <c r="AX2" i="5"/>
  <c r="BA2" i="5"/>
  <c r="BN3" i="5"/>
  <c r="BN4" i="5"/>
  <c r="BN5" i="5"/>
  <c r="BN2" i="5"/>
  <c r="BM5" i="5"/>
  <c r="BL5" i="5"/>
  <c r="BI5" i="5"/>
  <c r="BC5" i="5"/>
  <c r="AU5" i="5"/>
  <c r="AN5" i="5"/>
  <c r="AK5" i="5"/>
  <c r="AD5" i="5"/>
  <c r="AF5" i="5" s="1"/>
  <c r="BM4" i="5"/>
  <c r="BL4" i="5"/>
  <c r="BI4" i="5"/>
  <c r="BC4" i="5"/>
  <c r="AU4" i="5"/>
  <c r="AN4" i="5"/>
  <c r="AK4" i="5"/>
  <c r="AD4" i="5"/>
  <c r="AF4" i="5" s="1"/>
  <c r="BM3" i="5"/>
  <c r="BL3" i="5"/>
  <c r="BI3" i="5"/>
  <c r="BC3" i="5"/>
  <c r="AU3" i="5"/>
  <c r="AN3" i="5"/>
  <c r="AK3" i="5"/>
  <c r="AD3" i="5"/>
  <c r="AF3" i="5" s="1"/>
  <c r="BM2" i="5"/>
  <c r="BL2" i="5"/>
  <c r="BI2" i="5"/>
  <c r="BC2" i="5"/>
  <c r="AU2" i="5"/>
  <c r="AN2" i="5"/>
  <c r="AK2" i="5"/>
  <c r="AD2" i="5"/>
  <c r="AF2" i="5" s="1"/>
  <c r="BD2" i="5" l="1"/>
  <c r="BD3" i="5"/>
  <c r="BD5" i="5"/>
  <c r="BD4" i="5"/>
  <c r="AH5" i="5"/>
  <c r="AL5" i="5" s="1"/>
  <c r="AH4" i="5"/>
  <c r="AL4" i="5" s="1"/>
  <c r="AH3" i="5"/>
  <c r="AL3" i="5" s="1"/>
  <c r="AH2" i="5"/>
  <c r="AL2" i="5" s="1"/>
  <c r="BE2" i="5" l="1"/>
  <c r="BF2" i="5" s="1"/>
  <c r="BE5" i="5"/>
  <c r="BE3" i="5"/>
  <c r="BE4" i="5"/>
  <c r="BK2" i="5" l="1"/>
  <c r="BF4" i="5"/>
  <c r="BK4" i="5"/>
  <c r="BF3" i="5"/>
  <c r="BK3" i="5"/>
  <c r="BF5" i="5"/>
  <c r="BK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<sst xmlns="http://schemas.openxmlformats.org/spreadsheetml/2006/main" count="123" uniqueCount="89">
  <si>
    <t>Brand</t>
  </si>
  <si>
    <t>Package Type</t>
  </si>
  <si>
    <t>Photography</t>
  </si>
  <si>
    <t>Licensor</t>
  </si>
  <si>
    <t>Normal</t>
  </si>
  <si>
    <t>Southern Living</t>
  </si>
  <si>
    <t>Bath Accessories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</si>
  <si>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</si>
  <si>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</si>
  <si>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</si>
  <si>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</si>
  <si>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</si>
  <si>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</si>
  <si>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</si>
  <si>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</si>
  <si>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</si>
  <si>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</si>
  <si>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</si>
  <si>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</si>
  <si>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</si>
  <si>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</si>
  <si>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</si>
  <si>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</si>
  <si>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</si>
  <si>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</si>
  <si>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</si>
  <si>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</si>
  <si>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</si>
  <si>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</si>
  <si>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</si>
  <si>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</si>
  <si>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</si>
  <si>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</si>
  <si>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</si>
  <si>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</si>
  <si>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</si>
  <si>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</si>
  <si>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</si>
  <si>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</si>
  <si>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</si>
  <si>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</si>
  <si>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</si>
  <si>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</si>
  <si>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</si>
  <si>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</si>
  <si>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</si>
  <si>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</si>
  <si>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</si>
  <si>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</si>
  <si>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</si>
  <si>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</si>
  <si>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</si>
  <si>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</si>
  <si>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</si>
  <si>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</si>
  <si>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</si>
  <si>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</si>
  <si>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</si>
  <si>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</si>
  <si>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</si>
  <si>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</si>
  <si>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</si>
  <si>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</si>
  <si>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</si>
  <si>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</si>
  <si>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</si>
  <si>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</si>
  <si>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</si>
  <si>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</si>
  <si>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</si>
  <si>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</si>
  <si>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</si>
  <si>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</si>
  <si>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LOTION PUMP</t>
  </si>
  <si>
    <t>MULTI</t>
  </si>
  <si>
    <t>TISSUE</t>
  </si>
  <si>
    <t>WASTEBASKET</t>
  </si>
  <si>
    <t>COVERED JAR</t>
  </si>
  <si>
    <t>2.9x2.9x7.8"(7.4x7.4x19.8cm)</t>
  </si>
  <si>
    <t>4x4x4.78"</t>
  </si>
  <si>
    <t>6912.00.5000</t>
  </si>
  <si>
    <t>5.9x5.9x5.92"</t>
  </si>
  <si>
    <t>8x8x10"</t>
  </si>
  <si>
    <t xml:space="preserve">WILLA </t>
  </si>
  <si>
    <t>Ceramic</t>
  </si>
  <si>
    <t>DL71-1271</t>
    <phoneticPr fontId="15" type="noConversion"/>
  </si>
  <si>
    <t>DL71-1272</t>
  </si>
  <si>
    <t>DL71-1273</t>
  </si>
  <si>
    <t>DL71-1274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</si>
</sst>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1" formatCode="_(* #,##0_);_(* \(#,##0\);_(* &quot;-&quot;??_);_(@_)"/>
    <numFmt numFmtId="182" formatCode="0.0%"/>
    <numFmt numFmtId="183" formatCode="0.0"/>
    <numFmt numFmtId="184" formatCode="0.000"/>
    <numFmt numFmtId="190" formatCode="0.00_);[Red]\(0.00\)"/>
    <numFmt numFmtId="191" formatCode="_ &quot;￥&quot;* #,##0.00_ ;_ &quot;￥&quot;* \-#,##0.00_ ;_ &quot;￥&quot;* &quot;-&quot;??_ ;_ @_ "/>
  </numFmts>
  <fonts count="16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0"/>
      <color indexed="8"/>
      <name val="Calibri"/>
      <family val="2"/>
    </font>
    <font>
      <sz val="10"/>
      <name val="等线"/>
      <family val="2"/>
      <scheme val="minor"/>
    </font>
    <font>
      <sz val="11"/>
      <color indexed="8"/>
      <name val="Calibri"/>
      <family val="2"/>
    </font>
    <font>
      <sz val="12"/>
      <name val="宋体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0" fontId="13" fillId="0" borderId="0"/>
    <xf numFmtId="178" fontId="12" fillId="0" borderId="0" applyFont="0" applyFill="0" applyBorder="0" applyAlignment="0" applyProtection="0"/>
    <xf numFmtId="180" fontId="4" fillId="0" borderId="0"/>
    <xf numFmtId="0" fontId="4" fillId="0" borderId="0"/>
    <xf numFmtId="0" fontId="14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191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9" fontId="2" fillId="7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9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8" fillId="6" borderId="1" xfId="1" applyNumberFormat="1" applyFont="1" applyFill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79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9" fontId="6" fillId="8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180" fontId="0" fillId="0" borderId="1" xfId="0" applyNumberFormat="1" applyBorder="1"/>
    <xf numFmtId="0" fontId="0" fillId="0" borderId="1" xfId="0" applyBorder="1" applyAlignment="1">
      <alignment horizontal="center"/>
    </xf>
    <xf numFmtId="179" fontId="0" fillId="0" borderId="2" xfId="0" applyNumberFormat="1" applyBorder="1"/>
    <xf numFmtId="179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9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1" fontId="5" fillId="0" borderId="1" xfId="6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182" fontId="0" fillId="0" borderId="1" xfId="0" applyNumberFormat="1" applyBorder="1"/>
    <xf numFmtId="1" fontId="0" fillId="0" borderId="1" xfId="0" applyNumberFormat="1" applyBorder="1"/>
    <xf numFmtId="2" fontId="6" fillId="0" borderId="1" xfId="1" applyNumberFormat="1" applyFont="1" applyBorder="1" applyAlignment="1">
      <alignment wrapText="1"/>
    </xf>
    <xf numFmtId="183" fontId="2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4" fontId="8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11" fillId="0" borderId="1" xfId="7" applyFont="1" applyBorder="1" applyAlignment="1">
      <alignment horizontal="left"/>
    </xf>
    <xf numFmtId="177" fontId="10" fillId="0" borderId="1" xfId="8" applyFont="1" applyFill="1" applyBorder="1"/>
    <xf numFmtId="190" fontId="4" fillId="9" borderId="1" xfId="14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</cellXfs>
  <cellStyles count="18">
    <cellStyle name="_ET_STYLE_NoName_00_" xfId="12" xr:uid="{EF4050D7-1F07-49C7-BA2C-0EEB4A21D8E3}"/>
    <cellStyle name="Comma 2" xfId="10" xr:uid="{71B385BE-8B16-4532-9F8C-FD23A3DA0363}"/>
    <cellStyle name="Comma 5" xfId="6" xr:uid="{214E895C-E08B-4D4A-929F-E529946AC668}"/>
    <cellStyle name="Currency 16" xfId="8" xr:uid="{9509AE2D-83AD-4ED1-81D3-CB540F2D4361}"/>
    <cellStyle name="Currency 2" xfId="17" xr:uid="{560DFFD1-23CA-4B67-9719-6CCC7443AE7E}"/>
    <cellStyle name="Normal 2" xfId="4" xr:uid="{7DCAA5FD-EA4B-42A1-8489-4FAC79BED569}"/>
    <cellStyle name="Normal 2 18 2" xfId="1" xr:uid="{1BA08453-9F65-454B-A4A0-7177E70831F2}"/>
    <cellStyle name="Normal 2 2" xfId="9" xr:uid="{FCE719F4-51BA-4267-B01E-D47F74E764B9}"/>
    <cellStyle name="Normal 3" xfId="13" xr:uid="{2F3E7E06-D9B4-4A92-85FF-98E5DAED064A}"/>
    <cellStyle name="Normal 67" xfId="7" xr:uid="{940263CB-B9DD-418D-A52B-B13EF3E3ED18}"/>
    <cellStyle name="Percent 2" xfId="5" xr:uid="{03D1C999-4950-4181-BE4E-A215D8708A70}"/>
    <cellStyle name="Percent 3" xfId="16" xr:uid="{B1A7E8B2-D1EF-4550-965B-1DCD8743F372}"/>
    <cellStyle name="Percent 5" xfId="15" xr:uid="{93396EFA-6218-4040-ABB6-7328E7902597}"/>
    <cellStyle name="Style 1" xfId="3" xr:uid="{F4609D05-B161-47A5-8040-F8D4BA086F06}"/>
    <cellStyle name="常规" xfId="0" builtinId="0"/>
    <cellStyle name="常规 9 2" xfId="14" xr:uid="{D81D7339-6E75-4A37-BD6B-6ECC081FF6C6}"/>
    <cellStyle name="样式 1 2" xfId="2" xr:uid="{DC9B73B6-A1E9-48DB-83A0-64D6E1D16DDF}"/>
    <cellStyle name="样式 1 3" xfId="11" xr:uid="{B2EE2A8C-465E-431F-86D9-339D180D8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nzhijuan/Local%20Settings/Temporary%20Internet%20Files/OLK1/Documents%20and%20Settings/merry.sheng/Desktop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FFFF00"/>
  </sheetPr>
  <dimension ref="A1:BO5"/>
  <sheetViews>
    <sheetView tabSelected="1" topLeftCell="AV1" zoomScale="99" zoomScaleNormal="99" workbookViewId="0">
      <selection activeCell="BE14" sqref="BE14"/>
    </sheetView>
  </sheetViews>
  <sheetFormatPr defaultColWidth="9.140625" defaultRowHeight="15" x14ac:dyDescent="0.25"/>
  <cols>
    <col min="1" max="1" width="10.140625" style="3" customWidth="1"/>
    <col min="2" max="2" width="7.140625" style="2" customWidth="1"/>
    <col min="3" max="3" width="8.42578125" style="2" customWidth="1"/>
    <col min="4" max="4" width="15.5703125" style="2" customWidth="1"/>
    <col min="5" max="5" width="9" style="2" customWidth="1"/>
    <col min="6" max="6" width="11.28515625" style="2" customWidth="1"/>
    <col min="7" max="7" width="9.140625" style="2" customWidth="1"/>
    <col min="8" max="8" width="13.140625" style="2" customWidth="1"/>
    <col min="9" max="9" width="14" style="2" customWidth="1"/>
    <col min="10" max="10" width="8.5703125" style="2" customWidth="1"/>
    <col min="11" max="11" width="8.42578125" style="51" customWidth="1"/>
    <col min="12" max="12" width="7" style="2" customWidth="1"/>
    <col min="13" max="14" width="6.140625" style="2" customWidth="1"/>
    <col min="15" max="15" width="9.28515625" style="2" customWidth="1"/>
    <col min="16" max="17" width="8.85546875" style="2" customWidth="1"/>
    <col min="18" max="18" width="8.140625" style="4" customWidth="1"/>
    <col min="19" max="19" width="8.5703125" style="4" customWidth="1"/>
    <col min="20" max="21" width="9.42578125" style="2" customWidth="1"/>
    <col min="22" max="22" width="8.140625" style="46" customWidth="1"/>
    <col min="23" max="23" width="8.7109375" style="46" customWidth="1"/>
    <col min="24" max="24" width="8.5703125" style="46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6" customWidth="1"/>
    <col min="30" max="30" width="10" style="50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7.85546875" style="2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7.85546875" style="4" customWidth="1"/>
    <col min="46" max="46" width="8.140625" style="7" customWidth="1"/>
    <col min="47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9.28515625" style="4" customWidth="1"/>
    <col min="59" max="59" width="12.140625" style="4" customWidth="1"/>
    <col min="60" max="60" width="9.140625" style="2" customWidth="1"/>
    <col min="61" max="62" width="9.140625" style="2"/>
    <col min="63" max="63" width="12.5703125" style="4" customWidth="1"/>
    <col min="64" max="64" width="11.7109375" style="4" customWidth="1"/>
    <col min="65" max="65" width="11.85546875" style="4" customWidth="1"/>
    <col min="66" max="66" width="9.140625" style="2"/>
    <col min="67" max="67" width="9.140625" style="5"/>
    <col min="68" max="16384" width="9.140625" style="2"/>
  </cols>
  <sheetData>
    <row r="1" spans="1:67" ht="68.099999999999994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3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72</v>
      </c>
      <c r="L1" s="12" t="s">
        <v>16</v>
      </c>
      <c r="M1" s="12" t="s">
        <v>17</v>
      </c>
      <c r="N1" s="9" t="s">
        <v>18</v>
      </c>
      <c r="O1" s="9" t="s">
        <v>19</v>
      </c>
      <c r="P1" s="9" t="s">
        <v>20</v>
      </c>
      <c r="Q1" s="13" t="s">
        <v>21</v>
      </c>
      <c r="R1" s="15" t="s">
        <v>23</v>
      </c>
      <c r="S1" s="14" t="s">
        <v>22</v>
      </c>
      <c r="T1" s="16" t="s">
        <v>1</v>
      </c>
      <c r="U1" s="8" t="s">
        <v>55</v>
      </c>
      <c r="V1" s="44" t="s">
        <v>56</v>
      </c>
      <c r="W1" s="44" t="s">
        <v>57</v>
      </c>
      <c r="X1" s="44" t="s">
        <v>58</v>
      </c>
      <c r="Y1" s="44" t="s">
        <v>24</v>
      </c>
      <c r="Z1" s="44" t="s">
        <v>25</v>
      </c>
      <c r="AA1" s="44" t="s">
        <v>26</v>
      </c>
      <c r="AB1" s="17" t="s">
        <v>27</v>
      </c>
      <c r="AC1" s="18" t="s">
        <v>28</v>
      </c>
      <c r="AD1" s="48" t="s">
        <v>29</v>
      </c>
      <c r="AE1" s="43" t="s">
        <v>60</v>
      </c>
      <c r="AF1" s="20" t="s">
        <v>30</v>
      </c>
      <c r="AG1" s="8" t="s">
        <v>31</v>
      </c>
      <c r="AH1" s="21" t="s">
        <v>32</v>
      </c>
      <c r="AI1" s="8" t="s">
        <v>33</v>
      </c>
      <c r="AJ1" s="22" t="s">
        <v>34</v>
      </c>
      <c r="AK1" s="23" t="s">
        <v>35</v>
      </c>
      <c r="AL1" s="21" t="s">
        <v>36</v>
      </c>
      <c r="AM1" s="22" t="s">
        <v>37</v>
      </c>
      <c r="AN1" s="21" t="s">
        <v>38</v>
      </c>
      <c r="AO1" s="22" t="s">
        <v>62</v>
      </c>
      <c r="AP1" s="21" t="s">
        <v>63</v>
      </c>
      <c r="AQ1" s="22" t="s">
        <v>64</v>
      </c>
      <c r="AR1" s="21" t="s">
        <v>65</v>
      </c>
      <c r="AS1" s="24" t="s">
        <v>39</v>
      </c>
      <c r="AT1" s="22" t="s">
        <v>40</v>
      </c>
      <c r="AU1" s="21" t="s">
        <v>41</v>
      </c>
      <c r="AV1" s="24" t="s">
        <v>66</v>
      </c>
      <c r="AW1" s="22" t="s">
        <v>67</v>
      </c>
      <c r="AX1" s="21" t="s">
        <v>68</v>
      </c>
      <c r="AY1" s="24" t="s">
        <v>69</v>
      </c>
      <c r="AZ1" s="22" t="s">
        <v>70</v>
      </c>
      <c r="BA1" s="21" t="s">
        <v>71</v>
      </c>
      <c r="BB1" s="22" t="s">
        <v>42</v>
      </c>
      <c r="BC1" s="21" t="s">
        <v>43</v>
      </c>
      <c r="BD1" s="21" t="s">
        <v>44</v>
      </c>
      <c r="BE1" s="25" t="s">
        <v>45</v>
      </c>
      <c r="BF1" s="26" t="s">
        <v>46</v>
      </c>
      <c r="BG1" s="27" t="s">
        <v>47</v>
      </c>
      <c r="BH1" s="28" t="s">
        <v>48</v>
      </c>
      <c r="BI1" s="26" t="s">
        <v>49</v>
      </c>
      <c r="BJ1" s="8" t="s">
        <v>50</v>
      </c>
      <c r="BK1" s="21" t="s">
        <v>51</v>
      </c>
      <c r="BL1" s="21" t="s">
        <v>52</v>
      </c>
      <c r="BM1" s="21" t="s">
        <v>53</v>
      </c>
      <c r="BN1" s="19" t="s">
        <v>61</v>
      </c>
      <c r="BO1" s="47" t="s">
        <v>59</v>
      </c>
    </row>
    <row r="2" spans="1:67" customFormat="1" ht="25.5" x14ac:dyDescent="0.25">
      <c r="A2" s="30">
        <v>1</v>
      </c>
      <c r="B2" s="1"/>
      <c r="C2" s="1"/>
      <c r="D2" s="1" t="s">
        <v>5</v>
      </c>
      <c r="E2" s="1"/>
      <c r="F2" s="1" t="s">
        <v>6</v>
      </c>
      <c r="G2" s="29" t="s">
        <v>83</v>
      </c>
      <c r="H2" s="52" t="s">
        <v>73</v>
      </c>
      <c r="I2" s="52" t="s">
        <v>73</v>
      </c>
      <c r="J2" s="1" t="s">
        <v>84</v>
      </c>
      <c r="K2" s="1" t="s">
        <v>84</v>
      </c>
      <c r="L2" s="1" t="s">
        <v>78</v>
      </c>
      <c r="M2" s="1" t="s">
        <v>74</v>
      </c>
      <c r="N2" s="1"/>
      <c r="O2" s="55" t="s">
        <v>85</v>
      </c>
      <c r="P2" s="1"/>
      <c r="Q2" s="1" t="s">
        <v>7</v>
      </c>
      <c r="R2" s="32">
        <v>2.8</v>
      </c>
      <c r="S2" s="31">
        <v>2.85</v>
      </c>
      <c r="T2" s="1" t="s">
        <v>4</v>
      </c>
      <c r="U2" s="1"/>
      <c r="V2" s="45"/>
      <c r="W2" s="45"/>
      <c r="X2" s="45"/>
      <c r="Y2" s="45">
        <v>30</v>
      </c>
      <c r="Z2" s="45">
        <v>13</v>
      </c>
      <c r="AA2" s="45">
        <v>26</v>
      </c>
      <c r="AB2" s="38">
        <v>4</v>
      </c>
      <c r="AC2" s="39">
        <v>3</v>
      </c>
      <c r="AD2" s="49">
        <f>IF(Y2="","",Y2*Z2*AA2/1000000)</f>
        <v>0.01</v>
      </c>
      <c r="AE2" s="38">
        <v>56</v>
      </c>
      <c r="AF2" s="34">
        <f>IF(AC2="","",AE2/AD2*AC2)</f>
        <v>16800</v>
      </c>
      <c r="AG2" s="40">
        <v>2600</v>
      </c>
      <c r="AH2" s="35">
        <f>IF(ISERROR(AG2/AF2),"",AG2/AF2)</f>
        <v>0.15</v>
      </c>
      <c r="AI2" s="54" t="s">
        <v>54</v>
      </c>
      <c r="AJ2" s="41">
        <v>0.218</v>
      </c>
      <c r="AK2" s="35">
        <f t="shared" ref="AK2:AK5" si="0">IF(ISERROR(S2*AJ2),"",S2*AJ2)</f>
        <v>0.62</v>
      </c>
      <c r="AL2" s="35">
        <f t="shared" ref="AL2:AL5" si="1">IF(ISERROR(S2+AH2+AK2),"",S2+AH2+AK2)</f>
        <v>3.62</v>
      </c>
      <c r="AM2" s="36">
        <v>0.05</v>
      </c>
      <c r="AN2" s="35">
        <f t="shared" ref="AN2:AN5" si="2">IF(ISERROR(BG2*AM2),"",BG2*AM2)</f>
        <v>0.36</v>
      </c>
      <c r="AO2" s="36">
        <v>0</v>
      </c>
      <c r="AP2" s="35">
        <f>IF(ISERROR(BG2*AO2),"",BG2*AO2)</f>
        <v>0</v>
      </c>
      <c r="AQ2" s="36">
        <v>0</v>
      </c>
      <c r="AR2" s="35">
        <f>IF(ISERROR(BG2*AQ2),"",BG2*AQ2)</f>
        <v>0</v>
      </c>
      <c r="AS2" s="32" t="s">
        <v>2</v>
      </c>
      <c r="AT2" s="36">
        <v>0</v>
      </c>
      <c r="AU2" s="35">
        <f t="shared" ref="AU2:AU5" si="3">IF(ISERROR(BG2*AT2),"",BG2*AT2)</f>
        <v>0</v>
      </c>
      <c r="AV2" s="32"/>
      <c r="AW2" s="36">
        <v>0</v>
      </c>
      <c r="AX2" s="35">
        <f>IF(ISERROR(BG2*AW2),"",BG2*AW2)</f>
        <v>0</v>
      </c>
      <c r="AY2" s="32"/>
      <c r="AZ2" s="36">
        <v>0</v>
      </c>
      <c r="BA2" s="35">
        <f>IF(ISERROR(BG2*AZ2),"",BG2*AZ2)</f>
        <v>0</v>
      </c>
      <c r="BB2" s="36">
        <v>0.1</v>
      </c>
      <c r="BC2" s="35">
        <f t="shared" ref="BC2:BC5" si="4">IF(ISERROR(BG2*BB2),"",BG2*BB2)</f>
        <v>0.71</v>
      </c>
      <c r="BD2" s="35">
        <f>IF(ISERROR(AN2+AP2+AR2+AU2+AX2+BA2+BC2),"",AN2+AP2+AR2+AU2+AX2+BA2+BC2)</f>
        <v>1.07</v>
      </c>
      <c r="BE2" s="35">
        <f t="shared" ref="BE2:BE5" si="5">IF(ISERROR(AL2+BD2),"",AL2+BD2)</f>
        <v>4.6900000000000004</v>
      </c>
      <c r="BF2" s="37">
        <f t="shared" ref="BF2:BF5" si="6">IF(ISERROR((BG2-BE2)/BG2),"",(BG2-BE2)/BG2)</f>
        <v>0.3422</v>
      </c>
      <c r="BG2" s="32">
        <v>7.13</v>
      </c>
      <c r="BH2" s="53">
        <v>22</v>
      </c>
      <c r="BI2" s="37">
        <f>IF(ISERROR((BH2-BG2)/BH2),"",(BH2-BG2)/BH2)</f>
        <v>0.67589999999999995</v>
      </c>
      <c r="BJ2" s="42"/>
      <c r="BK2" s="35">
        <f>IF(ISERROR(BE2*BJ2),"",BE2*BJ2)</f>
        <v>0</v>
      </c>
      <c r="BL2" s="35">
        <f>IF(ISERROR(BG2*BJ2),"",BG2*BJ2)</f>
        <v>0</v>
      </c>
      <c r="BM2" s="35">
        <f>IF(ISERROR(BH2*BJ2),"",BH2*BJ2)</f>
        <v>0</v>
      </c>
      <c r="BN2" s="33" t="str">
        <f>IF(V2="","",V2*W2*X2/1000000/AC2*BJ2)</f>
        <v/>
      </c>
      <c r="BO2" s="38"/>
    </row>
    <row r="3" spans="1:67" customFormat="1" ht="25.5" x14ac:dyDescent="0.25">
      <c r="A3" s="30">
        <v>2</v>
      </c>
      <c r="B3" s="1"/>
      <c r="C3" s="1"/>
      <c r="D3" s="1" t="s">
        <v>5</v>
      </c>
      <c r="E3" s="1"/>
      <c r="F3" s="1" t="s">
        <v>6</v>
      </c>
      <c r="G3" s="29" t="s">
        <v>83</v>
      </c>
      <c r="H3" s="52" t="s">
        <v>75</v>
      </c>
      <c r="I3" s="52" t="s">
        <v>75</v>
      </c>
      <c r="J3" s="1" t="s">
        <v>84</v>
      </c>
      <c r="K3" s="1" t="s">
        <v>84</v>
      </c>
      <c r="L3" s="1" t="s">
        <v>81</v>
      </c>
      <c r="M3" s="1" t="s">
        <v>74</v>
      </c>
      <c r="N3" s="1"/>
      <c r="O3" s="55" t="s">
        <v>86</v>
      </c>
      <c r="P3" s="1"/>
      <c r="Q3" s="1" t="s">
        <v>7</v>
      </c>
      <c r="R3" s="32">
        <v>4.8499999999999996</v>
      </c>
      <c r="S3" s="31">
        <v>4.93</v>
      </c>
      <c r="T3" s="1" t="s">
        <v>4</v>
      </c>
      <c r="U3" s="1"/>
      <c r="V3" s="45"/>
      <c r="W3" s="45"/>
      <c r="X3" s="45"/>
      <c r="Y3" s="45">
        <v>53</v>
      </c>
      <c r="Z3" s="45">
        <v>21</v>
      </c>
      <c r="AA3" s="45">
        <v>21</v>
      </c>
      <c r="AB3" s="38">
        <v>4</v>
      </c>
      <c r="AC3" s="39">
        <v>3</v>
      </c>
      <c r="AD3" s="49">
        <f t="shared" ref="AD3:AD5" si="7">IF(Y3="","",Y3*Z3*AA3/1000000)</f>
        <v>2.3E-2</v>
      </c>
      <c r="AE3" s="38">
        <v>56</v>
      </c>
      <c r="AF3" s="34">
        <f t="shared" ref="AF3:AF5" si="8">IF(AC3="","",AE3/AD3*AC3)</f>
        <v>7304</v>
      </c>
      <c r="AG3" s="40">
        <v>2600</v>
      </c>
      <c r="AH3" s="35">
        <f t="shared" ref="AH3:AH5" si="9">IF(ISERROR(AG3/AF3),"",AG3/AF3)</f>
        <v>0.36</v>
      </c>
      <c r="AI3" s="54" t="s">
        <v>80</v>
      </c>
      <c r="AJ3" s="41">
        <v>0.26</v>
      </c>
      <c r="AK3" s="35">
        <f t="shared" si="0"/>
        <v>1.28</v>
      </c>
      <c r="AL3" s="35">
        <f t="shared" si="1"/>
        <v>6.57</v>
      </c>
      <c r="AM3" s="36">
        <v>0.05</v>
      </c>
      <c r="AN3" s="35">
        <f t="shared" si="2"/>
        <v>0.56999999999999995</v>
      </c>
      <c r="AO3" s="36">
        <v>0</v>
      </c>
      <c r="AP3" s="35">
        <f t="shared" ref="AP3:AP5" si="10">IF(ISERROR(BG3*AO3),"",BG3*AO3)</f>
        <v>0</v>
      </c>
      <c r="AQ3" s="36">
        <v>0</v>
      </c>
      <c r="AR3" s="35">
        <f t="shared" ref="AR3:AR5" si="11">IF(ISERROR(BG3*AQ3),"",BG3*AQ3)</f>
        <v>0</v>
      </c>
      <c r="AS3" s="32" t="s">
        <v>2</v>
      </c>
      <c r="AT3" s="36">
        <v>0</v>
      </c>
      <c r="AU3" s="35">
        <f t="shared" si="3"/>
        <v>0</v>
      </c>
      <c r="AV3" s="32"/>
      <c r="AW3" s="36">
        <v>0</v>
      </c>
      <c r="AX3" s="35">
        <f t="shared" ref="AX3:AX5" si="12">IF(ISERROR(BG3*AW3),"",BG3*AW3)</f>
        <v>0</v>
      </c>
      <c r="AY3" s="32"/>
      <c r="AZ3" s="36">
        <v>0</v>
      </c>
      <c r="BA3" s="35">
        <f t="shared" ref="BA3:BA5" si="13">IF(ISERROR(BG3*AZ3),"",BG3*AZ3)</f>
        <v>0</v>
      </c>
      <c r="BB3" s="36">
        <v>0.1</v>
      </c>
      <c r="BC3" s="35">
        <f t="shared" si="4"/>
        <v>1.1399999999999999</v>
      </c>
      <c r="BD3" s="35">
        <f t="shared" ref="BD3:BD5" si="14">IF(ISERROR(AN3+AP3+AR3+AU3+AX3+BA3+BC3),"",AN3+AP3+AR3+AU3+AX3+BA3+BC3)</f>
        <v>1.71</v>
      </c>
      <c r="BE3" s="35">
        <f t="shared" si="5"/>
        <v>8.2799999999999994</v>
      </c>
      <c r="BF3" s="37">
        <f t="shared" si="6"/>
        <v>0.2737</v>
      </c>
      <c r="BG3" s="32">
        <v>11.4</v>
      </c>
      <c r="BH3" s="53">
        <v>34</v>
      </c>
      <c r="BI3" s="37">
        <f t="shared" ref="BI3:BI5" si="15">IF(ISERROR((BH3-BG3)/BH3),"",(BH3-BG3)/BH3)</f>
        <v>0.66469999999999996</v>
      </c>
      <c r="BJ3" s="42"/>
      <c r="BK3" s="35">
        <f t="shared" ref="BK3:BK5" si="16">IF(ISERROR(BE3*BJ3),"",BE3*BJ3)</f>
        <v>0</v>
      </c>
      <c r="BL3" s="35">
        <f t="shared" ref="BL3:BL5" si="17">IF(ISERROR(BG3*BJ3),"",BG3*BJ3)</f>
        <v>0</v>
      </c>
      <c r="BM3" s="35">
        <f t="shared" ref="BM3:BM5" si="18">IF(ISERROR(BH3*BJ3),"",BH3*BJ3)</f>
        <v>0</v>
      </c>
      <c r="BN3" s="33" t="str">
        <f t="shared" ref="BN3:BN5" si="19">IF(V3="","",V3*W3*X3/1000000/AC3*BJ3)</f>
        <v/>
      </c>
      <c r="BO3" s="38"/>
    </row>
    <row r="4" spans="1:67" customFormat="1" ht="25.5" x14ac:dyDescent="0.25">
      <c r="A4" s="30">
        <v>3</v>
      </c>
      <c r="B4" s="1"/>
      <c r="C4" s="1"/>
      <c r="D4" s="1" t="s">
        <v>5</v>
      </c>
      <c r="E4" s="1"/>
      <c r="F4" s="1" t="s">
        <v>6</v>
      </c>
      <c r="G4" s="29" t="s">
        <v>83</v>
      </c>
      <c r="H4" s="52" t="s">
        <v>76</v>
      </c>
      <c r="I4" s="52" t="s">
        <v>76</v>
      </c>
      <c r="J4" s="1" t="s">
        <v>84</v>
      </c>
      <c r="K4" s="1" t="s">
        <v>84</v>
      </c>
      <c r="L4" s="1" t="s">
        <v>82</v>
      </c>
      <c r="M4" s="1" t="s">
        <v>74</v>
      </c>
      <c r="N4" s="1"/>
      <c r="O4" s="55" t="s">
        <v>87</v>
      </c>
      <c r="P4" s="1"/>
      <c r="Q4" s="1" t="s">
        <v>7</v>
      </c>
      <c r="R4" s="32">
        <v>8.65</v>
      </c>
      <c r="S4" s="31">
        <v>8.83</v>
      </c>
      <c r="T4" s="1" t="s">
        <v>4</v>
      </c>
      <c r="U4" s="1"/>
      <c r="V4" s="45"/>
      <c r="W4" s="45"/>
      <c r="X4" s="45"/>
      <c r="Y4" s="45">
        <v>69</v>
      </c>
      <c r="Z4" s="45">
        <v>26</v>
      </c>
      <c r="AA4" s="45">
        <v>32</v>
      </c>
      <c r="AB4" s="38">
        <v>4</v>
      </c>
      <c r="AC4" s="39">
        <v>3</v>
      </c>
      <c r="AD4" s="49">
        <f t="shared" si="7"/>
        <v>5.7000000000000002E-2</v>
      </c>
      <c r="AE4" s="38">
        <v>56</v>
      </c>
      <c r="AF4" s="34">
        <f t="shared" si="8"/>
        <v>2947</v>
      </c>
      <c r="AG4" s="40">
        <v>2600</v>
      </c>
      <c r="AH4" s="35">
        <f t="shared" si="9"/>
        <v>0.88</v>
      </c>
      <c r="AI4" s="54" t="s">
        <v>80</v>
      </c>
      <c r="AJ4" s="41">
        <v>0.26</v>
      </c>
      <c r="AK4" s="35">
        <f t="shared" si="0"/>
        <v>2.2999999999999998</v>
      </c>
      <c r="AL4" s="35">
        <f t="shared" si="1"/>
        <v>12.01</v>
      </c>
      <c r="AM4" s="36">
        <v>0.05</v>
      </c>
      <c r="AN4" s="35">
        <f t="shared" si="2"/>
        <v>1.05</v>
      </c>
      <c r="AO4" s="36">
        <v>0</v>
      </c>
      <c r="AP4" s="35">
        <f t="shared" si="10"/>
        <v>0</v>
      </c>
      <c r="AQ4" s="36">
        <v>0</v>
      </c>
      <c r="AR4" s="35">
        <f t="shared" si="11"/>
        <v>0</v>
      </c>
      <c r="AS4" s="32" t="s">
        <v>2</v>
      </c>
      <c r="AT4" s="36">
        <v>0</v>
      </c>
      <c r="AU4" s="35">
        <f t="shared" si="3"/>
        <v>0</v>
      </c>
      <c r="AV4" s="32"/>
      <c r="AW4" s="36">
        <v>0</v>
      </c>
      <c r="AX4" s="35">
        <f t="shared" si="12"/>
        <v>0</v>
      </c>
      <c r="AY4" s="32"/>
      <c r="AZ4" s="36">
        <v>0</v>
      </c>
      <c r="BA4" s="35">
        <f t="shared" si="13"/>
        <v>0</v>
      </c>
      <c r="BB4" s="36">
        <v>0.1</v>
      </c>
      <c r="BC4" s="35">
        <f t="shared" si="4"/>
        <v>2.09</v>
      </c>
      <c r="BD4" s="35">
        <f t="shared" si="14"/>
        <v>3.14</v>
      </c>
      <c r="BE4" s="35">
        <f t="shared" si="5"/>
        <v>15.15</v>
      </c>
      <c r="BF4" s="37">
        <f t="shared" si="6"/>
        <v>0.27510000000000001</v>
      </c>
      <c r="BG4" s="32">
        <v>20.9</v>
      </c>
      <c r="BH4" s="53">
        <v>60</v>
      </c>
      <c r="BI4" s="37">
        <f t="shared" si="15"/>
        <v>0.65169999999999995</v>
      </c>
      <c r="BJ4" s="42"/>
      <c r="BK4" s="35">
        <f t="shared" si="16"/>
        <v>0</v>
      </c>
      <c r="BL4" s="35">
        <f t="shared" si="17"/>
        <v>0</v>
      </c>
      <c r="BM4" s="35">
        <f t="shared" si="18"/>
        <v>0</v>
      </c>
      <c r="BN4" s="33" t="str">
        <f t="shared" si="19"/>
        <v/>
      </c>
      <c r="BO4" s="38"/>
    </row>
    <row r="5" spans="1:67" customFormat="1" ht="25.5" x14ac:dyDescent="0.25">
      <c r="A5" s="30">
        <v>4</v>
      </c>
      <c r="B5" s="1"/>
      <c r="C5" s="1"/>
      <c r="D5" s="1" t="s">
        <v>5</v>
      </c>
      <c r="E5" s="1"/>
      <c r="F5" s="1" t="s">
        <v>6</v>
      </c>
      <c r="G5" s="29" t="s">
        <v>83</v>
      </c>
      <c r="H5" s="52" t="s">
        <v>77</v>
      </c>
      <c r="I5" s="52" t="s">
        <v>77</v>
      </c>
      <c r="J5" s="1" t="s">
        <v>84</v>
      </c>
      <c r="K5" s="1" t="s">
        <v>84</v>
      </c>
      <c r="L5" s="1" t="s">
        <v>79</v>
      </c>
      <c r="M5" s="1" t="s">
        <v>74</v>
      </c>
      <c r="N5" s="1"/>
      <c r="O5" s="55" t="s">
        <v>88</v>
      </c>
      <c r="P5" s="1"/>
      <c r="Q5" s="1" t="s">
        <v>7</v>
      </c>
      <c r="R5" s="32">
        <v>2.75</v>
      </c>
      <c r="S5" s="31">
        <v>2.82</v>
      </c>
      <c r="T5" s="1" t="s">
        <v>4</v>
      </c>
      <c r="U5" s="1"/>
      <c r="V5" s="45"/>
      <c r="W5" s="45"/>
      <c r="X5" s="45"/>
      <c r="Y5" s="45">
        <v>40</v>
      </c>
      <c r="Z5" s="45">
        <v>15</v>
      </c>
      <c r="AA5" s="45">
        <v>18</v>
      </c>
      <c r="AB5" s="38">
        <v>4</v>
      </c>
      <c r="AC5" s="39">
        <v>3</v>
      </c>
      <c r="AD5" s="49">
        <f t="shared" si="7"/>
        <v>1.0999999999999999E-2</v>
      </c>
      <c r="AE5" s="38">
        <v>56</v>
      </c>
      <c r="AF5" s="34">
        <f t="shared" si="8"/>
        <v>15273</v>
      </c>
      <c r="AG5" s="40">
        <v>2600</v>
      </c>
      <c r="AH5" s="35">
        <f t="shared" si="9"/>
        <v>0.17</v>
      </c>
      <c r="AI5" s="54" t="s">
        <v>80</v>
      </c>
      <c r="AJ5" s="41">
        <v>0.26</v>
      </c>
      <c r="AK5" s="35">
        <f t="shared" si="0"/>
        <v>0.73</v>
      </c>
      <c r="AL5" s="35">
        <f t="shared" si="1"/>
        <v>3.72</v>
      </c>
      <c r="AM5" s="36">
        <v>0.05</v>
      </c>
      <c r="AN5" s="35">
        <f t="shared" si="2"/>
        <v>0.35</v>
      </c>
      <c r="AO5" s="36">
        <v>0</v>
      </c>
      <c r="AP5" s="35">
        <f t="shared" si="10"/>
        <v>0</v>
      </c>
      <c r="AQ5" s="36">
        <v>0</v>
      </c>
      <c r="AR5" s="35">
        <f t="shared" si="11"/>
        <v>0</v>
      </c>
      <c r="AS5" s="32" t="s">
        <v>2</v>
      </c>
      <c r="AT5" s="36">
        <v>0</v>
      </c>
      <c r="AU5" s="35">
        <f t="shared" si="3"/>
        <v>0</v>
      </c>
      <c r="AV5" s="32"/>
      <c r="AW5" s="36">
        <v>0</v>
      </c>
      <c r="AX5" s="35">
        <f t="shared" si="12"/>
        <v>0</v>
      </c>
      <c r="AY5" s="32"/>
      <c r="AZ5" s="36">
        <v>0</v>
      </c>
      <c r="BA5" s="35">
        <f t="shared" si="13"/>
        <v>0</v>
      </c>
      <c r="BB5" s="36">
        <v>0.1</v>
      </c>
      <c r="BC5" s="35">
        <f t="shared" si="4"/>
        <v>0.7</v>
      </c>
      <c r="BD5" s="35">
        <f t="shared" si="14"/>
        <v>1.05</v>
      </c>
      <c r="BE5" s="35">
        <f t="shared" si="5"/>
        <v>4.7699999999999996</v>
      </c>
      <c r="BF5" s="37">
        <f t="shared" si="6"/>
        <v>0.32150000000000001</v>
      </c>
      <c r="BG5" s="32">
        <v>7.03</v>
      </c>
      <c r="BH5" s="53">
        <v>22</v>
      </c>
      <c r="BI5" s="37">
        <f t="shared" si="15"/>
        <v>0.68049999999999999</v>
      </c>
      <c r="BJ5" s="42"/>
      <c r="BK5" s="35">
        <f t="shared" si="16"/>
        <v>0</v>
      </c>
      <c r="BL5" s="35">
        <f t="shared" si="17"/>
        <v>0</v>
      </c>
      <c r="BM5" s="35">
        <f t="shared" si="18"/>
        <v>0</v>
      </c>
      <c r="BN5" s="33" t="str">
        <f t="shared" si="19"/>
        <v/>
      </c>
      <c r="BO5" s="38"/>
    </row>
  </sheetData>
  <sheetProtection insertRows="0" deleteRows="0" sort="0"/>
  <protectedRanges>
    <protectedRange sqref="BG6:BG245 BN2:BN5 AH2:AH5 AK2:AN5 BI2:BI5 AD2:AF5 AS2:AU245 BB2:BF245 A6:J245 L6:AN245 A2:N5 P2:U5" name="Range1"/>
    <protectedRange sqref="V2:AB5" name="Range1_2"/>
    <protectedRange sqref="AG2:AG5" name="Range1_3"/>
    <protectedRange sqref="AI2:AJ5" name="Range1_4"/>
    <protectedRange sqref="BJ2:BJ5" name="Range1_6"/>
    <protectedRange sqref="AO2:AR207" name="Range1_1"/>
    <protectedRange sqref="AV2:BA207" name="Range1_7"/>
    <protectedRange sqref="K6:K248" name="Range1_1_1"/>
    <protectedRange sqref="O2:O5" name="Range1_5"/>
  </protectedRanges>
  <phoneticPr fontId="1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D2:D5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T2:T5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E2:E5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2025-12-22T01:29:54Z</dcterms:modified>
</cp:coreProperties>
</file>