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" i="1" l="1"/>
  <c r="BA2" i="1"/>
  <c r="AU2" i="1"/>
  <c r="AR2" i="1"/>
  <c r="AP2" i="1"/>
  <c r="AN2" i="1"/>
  <c r="AL2" i="1"/>
  <c r="AI2" i="1"/>
  <c r="AB2" i="1"/>
  <c r="AD2" i="1" s="1"/>
  <c r="AF2" i="1" s="1"/>
  <c r="AV2" i="1" l="1"/>
  <c r="AJ2" i="1"/>
  <c r="AW2" i="1" l="1"/>
  <c r="BC2" i="1" s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<sst xmlns="http://schemas.openxmlformats.org/spreadsheetml/2006/main" count="71" uniqueCount="70">
  <si>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</si>
  <si>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</si>
  <si>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</si>
  <si>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</si>
  <si>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</si>
  <si>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</si>
  <si>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</si>
  <si>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</si>
  <si>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</si>
  <si>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</si>
  <si>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</si>
  <si>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</si>
  <si>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</si>
  <si>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</si>
  <si>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</si>
  <si>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</si>
  <si>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</si>
  <si>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</si>
  <si>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</si>
  <si>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</si>
  <si>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</si>
  <si>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</si>
  <si>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</si>
  <si>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</si>
  <si>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</si>
  <si>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</si>
  <si>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</si>
  <si>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</si>
  <si>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</si>
  <si>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</si>
  <si>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</si>
  <si>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</si>
  <si>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</si>
  <si>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</si>
  <si>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</si>
  <si>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</si>
  <si>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</si>
  <si>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</si>
  <si>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</si>
  <si>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</si>
  <si>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</si>
  <si>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</si>
  <si>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</si>
  <si>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</si>
  <si>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</si>
  <si>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</si>
  <si>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</si>
  <si>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</si>
  <si>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2" type="noConversion"/>
  </si>
  <si>
    <t>JLA WHS MU%</t>
    <phoneticPr fontId="2" type="noConversion"/>
  </si>
  <si>
    <t>JLA WHS Price Quote (Value)</t>
    <phoneticPr fontId="2" type="noConversion"/>
  </si>
  <si>
    <t>Suggested Retail Price</t>
  </si>
  <si>
    <t>Retail Markup %</t>
  </si>
  <si>
    <t>Total Quantity</t>
  </si>
  <si>
    <t>Total Cost</t>
  </si>
  <si>
    <t>Total Sales</t>
  </si>
  <si>
    <t>N Natori</t>
    <phoneticPr fontId="2" type="noConversion"/>
  </si>
  <si>
    <t>N Natori 5%</t>
    <phoneticPr fontId="2" type="noConversion"/>
  </si>
  <si>
    <t>WINDOW PANEL</t>
  </si>
  <si>
    <t>Quinn</t>
    <phoneticPr fontId="2" type="noConversion"/>
  </si>
  <si>
    <t>100% Polyester Light Filtering Window Panel</t>
    <phoneticPr fontId="2" type="noConversion"/>
  </si>
  <si>
    <t>N Natori Quinn</t>
    <phoneticPr fontId="2" type="noConversion"/>
  </si>
  <si>
    <t>100% polyester</t>
    <phoneticPr fontId="2" type="noConversion"/>
  </si>
  <si>
    <t>Light Filtering</t>
  </si>
  <si>
    <t>Pair</t>
  </si>
  <si>
    <t>Normal</t>
  </si>
  <si>
    <t>6303.92.2010</t>
  </si>
  <si>
    <t>0</t>
    <phoneticPr fontId="2" type="noConversion"/>
  </si>
  <si>
    <r>
      <t>2x37x96",</t>
    </r>
    <r>
      <rPr>
        <sz val="10"/>
        <color rgb="FFFF0000"/>
        <rFont val="Arial"/>
        <family val="2"/>
      </rPr>
      <t xml:space="preserve"> Gold</t>
    </r>
    <r>
      <rPr>
        <sz val="10"/>
        <rFont val="Arial"/>
        <family val="2"/>
      </rPr>
      <t xml:space="preserve"> Grommet</t>
    </r>
    <phoneticPr fontId="2" type="noConversion"/>
  </si>
  <si>
    <t>NN40-0384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</si>
</sst>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0.000000"/>
    <numFmt numFmtId="180" formatCode="0.0%"/>
    <numFmt numFmtId="181" formatCode="_([$$-409]* #,##0.00_);_([$$-409]* \(#,##0.00\);_([$$-409]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5" fillId="0" borderId="2" xfId="3" applyBorder="1" applyAlignment="1">
      <alignment horizontal="center" wrapText="1"/>
    </xf>
    <xf numFmtId="176" fontId="5" fillId="6" borderId="2" xfId="3" applyNumberFormat="1" applyFill="1" applyBorder="1" applyAlignment="1">
      <alignment horizontal="center" vertical="center" wrapText="1"/>
    </xf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0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4" applyNumberFormat="1" applyFont="1" applyFill="1" applyBorder="1" applyAlignment="1">
      <alignment wrapText="1"/>
    </xf>
    <xf numFmtId="181" fontId="5" fillId="6" borderId="2" xfId="0" applyNumberFormat="1" applyFont="1" applyFill="1" applyBorder="1"/>
  </cellXfs>
  <cellStyles count="5">
    <cellStyle name="Normal 2" xfId="1"/>
    <cellStyle name="Normal 2 18 2" xfId="2"/>
    <cellStyle name="Normal_Sheet1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WIN%20%20Quinn%20commitment%2012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"/>
  <sheetViews>
    <sheetView tabSelected="1" topLeftCell="F1" workbookViewId="0">
      <selection activeCell="L22" sqref="L22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.5703125" style="1" customWidth="1"/>
    <col min="8" max="8" width="14.5703125" style="1" customWidth="1"/>
    <col min="9" max="9" width="43" style="1" customWidth="1"/>
    <col min="10" max="10" width="19.42578125" style="1" customWidth="1"/>
    <col min="11" max="11" width="19.5703125" style="1" customWidth="1"/>
    <col min="12" max="12" width="23.42578125" style="3" customWidth="1"/>
    <col min="13" max="13" width="17.5703125" style="1" customWidth="1"/>
    <col min="14" max="14" width="20.7109375" style="1" customWidth="1"/>
    <col min="15" max="15" width="8.85546875" style="1" customWidth="1"/>
    <col min="16" max="16" width="14.140625" style="1" customWidth="1"/>
    <col min="17" max="17" width="15.85546875" style="1" customWidth="1"/>
    <col min="18" max="18" width="10.140625" style="1" customWidth="1"/>
    <col min="19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4.2851562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ht="26.25" x14ac:dyDescent="0.25">
      <c r="A2" s="33"/>
      <c r="B2" s="34">
        <v>2</v>
      </c>
      <c r="C2" s="33"/>
      <c r="D2" s="33"/>
      <c r="E2" s="35" t="s">
        <v>56</v>
      </c>
      <c r="F2" s="36" t="s">
        <v>57</v>
      </c>
      <c r="G2" s="36" t="s">
        <v>58</v>
      </c>
      <c r="H2" s="35" t="s">
        <v>59</v>
      </c>
      <c r="I2" s="35" t="s">
        <v>60</v>
      </c>
      <c r="J2" s="35" t="s">
        <v>61</v>
      </c>
      <c r="K2" s="37" t="s">
        <v>62</v>
      </c>
      <c r="L2" s="38" t="s">
        <v>62</v>
      </c>
      <c r="M2" s="36" t="s">
        <v>63</v>
      </c>
      <c r="N2" s="39" t="s">
        <v>68</v>
      </c>
      <c r="O2" s="36"/>
      <c r="P2" s="40" t="s">
        <v>69</v>
      </c>
      <c r="Q2" s="55"/>
      <c r="R2" s="36"/>
      <c r="S2" s="33" t="s">
        <v>64</v>
      </c>
      <c r="T2" s="41">
        <v>4.28</v>
      </c>
      <c r="U2" s="42">
        <v>4.28</v>
      </c>
      <c r="V2" s="33" t="s">
        <v>65</v>
      </c>
      <c r="W2" s="43">
        <v>73</v>
      </c>
      <c r="X2" s="43">
        <v>39</v>
      </c>
      <c r="Y2" s="43">
        <v>18</v>
      </c>
      <c r="Z2" s="33">
        <v>6.05</v>
      </c>
      <c r="AA2" s="44">
        <v>6</v>
      </c>
      <c r="AB2" s="45">
        <f t="shared" ref="AB2" si="0">IF(W2="","",W2*X2*Y2/1000000)</f>
        <v>5.1246E-2</v>
      </c>
      <c r="AC2" s="46">
        <v>67</v>
      </c>
      <c r="AD2" s="47">
        <f t="shared" ref="AD2" si="1">IF(AA2="","",AC2/AB2*AA2)</f>
        <v>7844.5146938297621</v>
      </c>
      <c r="AE2" s="33">
        <v>2250</v>
      </c>
      <c r="AF2" s="48">
        <f t="shared" ref="AF2" si="2">IF(ISERROR(AE2/AD2),"",AE2/AD2)</f>
        <v>0.28682462686567167</v>
      </c>
      <c r="AG2" s="36" t="s">
        <v>66</v>
      </c>
      <c r="AH2" s="49">
        <v>0.38800000000000001</v>
      </c>
      <c r="AI2" s="48">
        <f t="shared" ref="AI2" si="3">IF(ISERROR(U2*AH2),"",U2*AH2)</f>
        <v>1.6606400000000001</v>
      </c>
      <c r="AJ2" s="48">
        <f>IF(ISERROR(U2+AF2+AI2),"",U2+AF2+AI2)</f>
        <v>6.2274646268656717</v>
      </c>
      <c r="AK2" s="50">
        <v>0.05</v>
      </c>
      <c r="AL2" s="48">
        <f t="shared" ref="AL2" si="4">IF(ISERROR(AY2*AK2),"",AY2*AK2)</f>
        <v>0.44100000000000006</v>
      </c>
      <c r="AM2" s="50">
        <v>0</v>
      </c>
      <c r="AN2" s="48">
        <f t="shared" ref="AN2" si="5">IF(ISERROR(U2*AM2),"",U2*AM2)</f>
        <v>0</v>
      </c>
      <c r="AO2" s="50">
        <v>0</v>
      </c>
      <c r="AP2" s="48">
        <f t="shared" ref="AP2" si="6">IF(ISERROR(AY2*AO2),"",AY2*AO2)</f>
        <v>0</v>
      </c>
      <c r="AQ2" s="50">
        <v>0.08</v>
      </c>
      <c r="AR2" s="48">
        <f t="shared" ref="AR2" si="7">IF(ISERROR(AY2*AQ2),"",AY2*AQ2)</f>
        <v>0.7056</v>
      </c>
      <c r="AS2" s="51" t="s">
        <v>67</v>
      </c>
      <c r="AT2" s="50">
        <v>0</v>
      </c>
      <c r="AU2" s="48">
        <f t="shared" ref="AU2" si="8">IF(ISERROR(AY2*AT2),"",AY2*AT2)</f>
        <v>0</v>
      </c>
      <c r="AV2" s="48">
        <f t="shared" ref="AV2" si="9">IF(ISERROR(AL2+AN2+AP2+AR2+AU2),"",AL2+AN2+AP2+AR2+AU2)</f>
        <v>1.1466000000000001</v>
      </c>
      <c r="AW2" s="48">
        <f t="shared" ref="AW2" si="10">IF(ISERROR(AJ2+AV2),"",AJ2+AV2)</f>
        <v>7.374064626865672</v>
      </c>
      <c r="AX2" s="52">
        <f t="shared" ref="AX2" si="11">IF(ISERROR((AY2-AW2)/AY2),"",(AY2-AW2)/AY2)</f>
        <v>0.16393825092225944</v>
      </c>
      <c r="AY2" s="41">
        <v>8.82</v>
      </c>
      <c r="AZ2" s="41"/>
      <c r="BA2" s="52" t="str">
        <f t="shared" ref="BA2" si="12">IF(ISERROR((AZ2-AY2)/AZ2),"",(AZ2-AY2)/AZ2)</f>
        <v/>
      </c>
      <c r="BB2" s="53">
        <v>800</v>
      </c>
      <c r="BC2" s="54">
        <f t="shared" ref="BC2" si="13">IF(ISERROR(AW2*BB2),"",AW2*BB2)</f>
        <v>5899.2517014925379</v>
      </c>
      <c r="BD2" s="54">
        <f t="shared" ref="BD2" si="14">IF(ISERROR(AY2*BB2),"",AY2*BB2)</f>
        <v>7056</v>
      </c>
    </row>
  </sheetData>
  <sheetProtection insertRows="0" deleteRows="0" sort="0"/>
  <protectedRanges>
    <protectedRange sqref="AY1 M3:AB231 M2 Q2:AB2 B2:K231 AD2:BD231 O2" name="Range1"/>
    <protectedRange sqref="AC2:AC231" name="Range1_1"/>
    <protectedRange sqref="L2:L243" name="Range1_1_1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</xm:sqref>
        </x14:dataValidation>
        <x14:dataValidation type="list" allowBlank="1" showInputMessage="1" showErrorMessage="1">
          <x14:formula1>
            <xm:f>[1]ValueSelect!#REF!</xm:f>
          </x14:formula1>
          <xm:sqref>A2</xm:sqref>
        </x14:dataValidation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[1]Data!#REF!</xm:f>
          </x14:formula1>
          <xm:sqref>V2</xm:sqref>
        </x14:dataValidation>
        <x14:dataValidation type="list" allowBlank="1" showInputMessage="1" showErrorMessage="1">
          <x14:formula1>
            <xm:f>[1]Data!#REF!</xm:f>
          </x14:formula1>
          <xm:sqref>S2</xm:sqref>
        </x14:dataValidation>
        <x14:dataValidation type="list" allowBlank="1" showInputMessage="1" showErrorMessage="1">
          <x14:formula1>
            <xm:f>[1]Data!#REF!</xm:f>
          </x14:formula1>
          <xm:sqref>M2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2025-12-08T09:50:25Z</dcterms:created>
  <dcterms:modified xsi:type="dcterms:W3CDTF">2025-12-08T09:51:07Z</dcterms:modified>
</cp:coreProperties>
</file>