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8" i="1" l="1"/>
  <c r="AO18" i="1"/>
  <c r="AL18" i="1"/>
  <c r="V18" i="1"/>
  <c r="S18" i="1"/>
  <c r="U18" i="1" s="1"/>
  <c r="AY17" i="1"/>
  <c r="AO17" i="1"/>
  <c r="AL17" i="1"/>
  <c r="S17" i="1"/>
  <c r="U17" i="1" s="1"/>
  <c r="V17" i="1" s="1"/>
  <c r="AY16" i="1"/>
  <c r="AO16" i="1"/>
  <c r="AL16" i="1"/>
  <c r="S16" i="1"/>
  <c r="U16" i="1" s="1"/>
  <c r="V16" i="1" s="1"/>
  <c r="AY15" i="1"/>
  <c r="AO15" i="1"/>
  <c r="AL15" i="1"/>
  <c r="S15" i="1"/>
  <c r="U15" i="1" s="1"/>
  <c r="V15" i="1" s="1"/>
  <c r="AY14" i="1"/>
  <c r="AO14" i="1"/>
  <c r="AL14" i="1"/>
  <c r="V14" i="1"/>
  <c r="S14" i="1"/>
  <c r="U14" i="1" s="1"/>
  <c r="AY13" i="1"/>
  <c r="AO13" i="1"/>
  <c r="AL13" i="1"/>
  <c r="S13" i="1"/>
  <c r="U13" i="1" s="1"/>
  <c r="V13" i="1" s="1"/>
  <c r="AY12" i="1"/>
  <c r="AO12" i="1"/>
  <c r="AL12" i="1"/>
  <c r="S12" i="1"/>
  <c r="U12" i="1" s="1"/>
  <c r="V12" i="1" s="1"/>
  <c r="AY11" i="1"/>
  <c r="AO11" i="1"/>
  <c r="AS11" i="1" s="1"/>
  <c r="AL11" i="1"/>
  <c r="S11" i="1"/>
  <c r="U11" i="1" s="1"/>
  <c r="V11" i="1" s="1"/>
  <c r="AY10" i="1"/>
  <c r="AO10" i="1"/>
  <c r="AL10" i="1"/>
  <c r="S10" i="1"/>
  <c r="U10" i="1" s="1"/>
  <c r="V10" i="1" s="1"/>
  <c r="AY9" i="1"/>
  <c r="AO9" i="1"/>
  <c r="AL9" i="1"/>
  <c r="S9" i="1"/>
  <c r="U9" i="1" s="1"/>
  <c r="V9" i="1" s="1"/>
  <c r="AY8" i="1"/>
  <c r="AO8" i="1"/>
  <c r="AL8" i="1"/>
  <c r="S8" i="1"/>
  <c r="U8" i="1" s="1"/>
  <c r="V8" i="1" s="1"/>
  <c r="AY7" i="1"/>
  <c r="AO7" i="1"/>
  <c r="AS7" i="1" s="1"/>
  <c r="AL7" i="1"/>
  <c r="S7" i="1"/>
  <c r="U7" i="1" s="1"/>
  <c r="V7" i="1" s="1"/>
  <c r="AY6" i="1"/>
  <c r="AO6" i="1"/>
  <c r="AL6" i="1"/>
  <c r="S6" i="1"/>
  <c r="U6" i="1" s="1"/>
  <c r="V6" i="1" s="1"/>
  <c r="AY5" i="1"/>
  <c r="AO5" i="1"/>
  <c r="AL5" i="1"/>
  <c r="S5" i="1"/>
  <c r="U5" i="1" s="1"/>
  <c r="V5" i="1" s="1"/>
  <c r="AY4" i="1"/>
  <c r="AO4" i="1"/>
  <c r="AL4" i="1"/>
  <c r="S4" i="1"/>
  <c r="U4" i="1" s="1"/>
  <c r="V4" i="1" s="1"/>
  <c r="AY3" i="1"/>
  <c r="AO3" i="1"/>
  <c r="AS3" i="1" s="1"/>
  <c r="AL3" i="1"/>
  <c r="S3" i="1"/>
  <c r="U3" i="1" s="1"/>
  <c r="V3" i="1" s="1"/>
  <c r="AY2" i="1"/>
  <c r="AO2" i="1"/>
  <c r="AL2" i="1"/>
  <c r="S2" i="1"/>
  <c r="U2" i="1" s="1"/>
  <c r="V2" i="1" s="1"/>
  <c r="AT3" i="1" l="1"/>
  <c r="AS15" i="1"/>
  <c r="AT11" i="1"/>
  <c r="AS9" i="1"/>
  <c r="AT9" i="1" s="1"/>
  <c r="AU9" i="1" s="1"/>
  <c r="AS17" i="1"/>
  <c r="AT17" i="1" s="1"/>
  <c r="AT7" i="1"/>
  <c r="AT15" i="1"/>
  <c r="AX15" i="1" s="1"/>
  <c r="AS5" i="1"/>
  <c r="AT5" i="1" s="1"/>
  <c r="AS13" i="1"/>
  <c r="AT13" i="1" s="1"/>
  <c r="AU3" i="1"/>
  <c r="AX3" i="1"/>
  <c r="AU11" i="1"/>
  <c r="AX11" i="1"/>
  <c r="AU7" i="1"/>
  <c r="AX7" i="1"/>
  <c r="AU15" i="1"/>
  <c r="AS2" i="1"/>
  <c r="AT2" i="1" s="1"/>
  <c r="AS6" i="1"/>
  <c r="AT6" i="1" s="1"/>
  <c r="AS10" i="1"/>
  <c r="AT10" i="1" s="1"/>
  <c r="AS14" i="1"/>
  <c r="AT14" i="1" s="1"/>
  <c r="AS18" i="1"/>
  <c r="AT18" i="1" s="1"/>
  <c r="AS4" i="1"/>
  <c r="AT4" i="1" s="1"/>
  <c r="AS8" i="1"/>
  <c r="AT8" i="1" s="1"/>
  <c r="AS12" i="1"/>
  <c r="AT12" i="1" s="1"/>
  <c r="AS16" i="1"/>
  <c r="AT16" i="1" s="1"/>
  <c r="AX9" i="1" l="1"/>
  <c r="AX5" i="1"/>
  <c r="AU5" i="1"/>
  <c r="AU17" i="1"/>
  <c r="AX17" i="1"/>
  <c r="AU13" i="1"/>
  <c r="AX13" i="1"/>
  <c r="AU8" i="1"/>
  <c r="AX8" i="1"/>
  <c r="AU18" i="1"/>
  <c r="AX18" i="1"/>
  <c r="AU2" i="1"/>
  <c r="AX2" i="1"/>
  <c r="AU16" i="1"/>
  <c r="AX16" i="1"/>
  <c r="AU14" i="1"/>
  <c r="AX14" i="1"/>
  <c r="AU6" i="1"/>
  <c r="AX6" i="1"/>
  <c r="AU12" i="1"/>
  <c r="AX12" i="1"/>
  <c r="AU10" i="1"/>
  <c r="AX10" i="1"/>
  <c r="AU4" i="1"/>
  <c r="AX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<sst xmlns="http://schemas.openxmlformats.org/spreadsheetml/2006/main" count="238" uniqueCount="105">
  <si>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</si>
  <si>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</si>
  <si>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</si>
  <si>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</si>
  <si>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</si>
  <si>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</si>
  <si>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</si>
  <si>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</si>
  <si>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</si>
  <si>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</si>
  <si>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</si>
  <si>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</si>
  <si>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</si>
  <si>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</si>
  <si>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</si>
  <si>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</si>
  <si>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</si>
  <si>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</si>
  <si>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</si>
  <si>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</si>
  <si>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</si>
  <si>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</si>
  <si>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</si>
  <si>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</si>
  <si>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</si>
  <si>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</si>
  <si>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</si>
  <si>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</si>
  <si>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</si>
  <si>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</si>
  <si>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</si>
  <si>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</si>
  <si>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</si>
  <si>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</si>
  <si>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</si>
  <si>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</si>
  <si>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</si>
  <si>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</si>
  <si>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</si>
  <si>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Warehouse Charge %</t>
    <phoneticPr fontId="7" type="noConversion"/>
  </si>
  <si>
    <t>Warehouse Charge $</t>
    <phoneticPr fontId="7" type="noConversion"/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</si>
  <si>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</si>
  <si>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</si>
  <si>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</si>
  <si>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</si>
  <si>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</si>
  <si>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</si>
  <si>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</si>
  <si>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</si>
  <si>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</si>
  <si>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</si>
  <si>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COMFORTER (SET)</t>
  </si>
  <si>
    <t>Carter</t>
    <phoneticPr fontId="7" type="noConversion"/>
  </si>
  <si>
    <t>100% cotton comforter Set</t>
    <phoneticPr fontId="7" type="noConversion"/>
  </si>
  <si>
    <t>comforter Set</t>
    <phoneticPr fontId="7" type="noConversion"/>
  </si>
  <si>
    <t xml:space="preserve">Front: 100% cotton yarn dye; Back: T144 cotton solid;                                                                               Fill: 100% polyester 250gsm;                                                   Package: wire bag with insert.   </t>
    <phoneticPr fontId="7" type="noConversion"/>
  </si>
  <si>
    <t>100% cotton</t>
    <phoneticPr fontId="7" type="noConversion"/>
  </si>
  <si>
    <t>190x240+50x70cm(1pc)</t>
    <phoneticPr fontId="7" type="noConversion"/>
  </si>
  <si>
    <t>Café</t>
    <phoneticPr fontId="7" type="noConversion"/>
  </si>
  <si>
    <t>SVTD10-0719</t>
    <phoneticPr fontId="7" type="noConversion"/>
  </si>
  <si>
    <t>Set</t>
  </si>
  <si>
    <t>Normal</t>
  </si>
  <si>
    <t>100% cotton comforter Set</t>
    <phoneticPr fontId="7" type="noConversion"/>
  </si>
  <si>
    <t>100% cotton</t>
    <phoneticPr fontId="7" type="noConversion"/>
  </si>
  <si>
    <t>230x240cm+ 50x70cm(2pc)</t>
    <phoneticPr fontId="7" type="noConversion"/>
  </si>
  <si>
    <t>SVTD10-0720</t>
  </si>
  <si>
    <t>290x240cm+ 50x90cm(2pc)</t>
    <phoneticPr fontId="7" type="noConversion"/>
  </si>
  <si>
    <t>SVTD10-0721</t>
  </si>
  <si>
    <t>Urban Cabin</t>
    <phoneticPr fontId="7" type="noConversion"/>
  </si>
  <si>
    <t xml:space="preserve">Front: 100% cotton yarn dye with patchwork;                                                              Back: T144 cotton solid; Fill: 100% polyester 250gsm;                                                         Package: wire bag with insert.    </t>
    <phoneticPr fontId="7" type="noConversion"/>
  </si>
  <si>
    <t>Multi</t>
    <phoneticPr fontId="7" type="noConversion"/>
  </si>
  <si>
    <t>SVTD10-0722</t>
  </si>
  <si>
    <t>SVTD10-0723</t>
  </si>
  <si>
    <t>SVTD10-0724</t>
  </si>
  <si>
    <t>Stripe Waffle</t>
    <phoneticPr fontId="7" type="noConversion"/>
  </si>
  <si>
    <t>100% polyester comforter Set</t>
    <phoneticPr fontId="7" type="noConversion"/>
  </si>
  <si>
    <t xml:space="preserve">Front: Poly Yarn Dye Waffle ; Back: 120gsm polyester;                                                                               Fill: 100% polyester 250gsm;                                                         Package: wire bag with insert.   </t>
    <phoneticPr fontId="7" type="noConversion"/>
  </si>
  <si>
    <t xml:space="preserve">100% polyester </t>
    <phoneticPr fontId="7" type="noConversion"/>
  </si>
  <si>
    <t>SVTD10-0725</t>
  </si>
  <si>
    <t>Stripe Waffle</t>
    <phoneticPr fontId="7" type="noConversion"/>
  </si>
  <si>
    <t>100% polyester comforter Set</t>
    <phoneticPr fontId="7" type="noConversion"/>
  </si>
  <si>
    <t>SVTD10-0726</t>
  </si>
  <si>
    <t>SVTD10-0727</t>
  </si>
  <si>
    <t>Square Waffle</t>
    <phoneticPr fontId="7" type="noConversion"/>
  </si>
  <si>
    <t>SVTD10-0728</t>
  </si>
  <si>
    <t>SVTD10-0729</t>
  </si>
  <si>
    <t>SVTD10-0730</t>
  </si>
  <si>
    <t>DUVET&amp;DUVET SET</t>
  </si>
  <si>
    <t>Floral</t>
    <phoneticPr fontId="7" type="noConversion"/>
  </si>
  <si>
    <t>100% polyester duvet Set</t>
    <phoneticPr fontId="7" type="noConversion"/>
  </si>
  <si>
    <t>Duvet set</t>
    <phoneticPr fontId="7" type="noConversion"/>
  </si>
  <si>
    <t xml:space="preserve">Front: Poly linen printed;                                                              Back: 120gsm polyester;                                                                         Package: wire bag with insert.  </t>
    <phoneticPr fontId="7" type="noConversion"/>
  </si>
  <si>
    <t>Taupe</t>
    <phoneticPr fontId="7" type="noConversion"/>
  </si>
  <si>
    <t>SVTD12-0731</t>
    <phoneticPr fontId="7" type="noConversion"/>
  </si>
  <si>
    <t>Floral</t>
    <phoneticPr fontId="7" type="noConversion"/>
  </si>
  <si>
    <t>Duvet set</t>
    <phoneticPr fontId="7" type="noConversion"/>
  </si>
  <si>
    <t xml:space="preserve">100% polyester </t>
    <phoneticPr fontId="7" type="noConversion"/>
  </si>
  <si>
    <t>230x240cm+ 50x70cm(2pc)</t>
    <phoneticPr fontId="7" type="noConversion"/>
  </si>
  <si>
    <t>Taupe</t>
    <phoneticPr fontId="7" type="noConversion"/>
  </si>
  <si>
    <t>SVTD12-0732</t>
  </si>
  <si>
    <t>SVTD12-0733</t>
  </si>
  <si>
    <t>Rocket</t>
    <phoneticPr fontId="7" type="noConversion"/>
  </si>
  <si>
    <t xml:space="preserve">Comforter &amp; Sham front: 100% cotton printed with embroidery;Back: T144 cotton solid; Fill: 100% polyester 250gsm; Package: wire bag with insert.  </t>
    <phoneticPr fontId="7" type="noConversion"/>
  </si>
  <si>
    <t>SVTD10-0734</t>
  </si>
  <si>
    <t>SVTD10-0735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</si>
</sst>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¥-478]#,##0.00"/>
    <numFmt numFmtId="177" formatCode="0.0"/>
    <numFmt numFmtId="178" formatCode="&quot;$&quot;#,##0.00"/>
    <numFmt numFmtId="179" formatCode="0.000"/>
    <numFmt numFmtId="180" formatCode="_([$$-409]* #,##0.00_);_([$$-409]* \(#,##0.00\);_([$$-409]* &quot;-&quot;??_);_(@_)"/>
    <numFmt numFmtId="181" formatCode="0.00_ "/>
    <numFmt numFmtId="182" formatCode="_(&quot;$&quot;* #,##0.00_);_(&quot;$&quot;* \(#,##0.00\);_(&quot;$&quot;* &quot;-&quot;??_);_(@_)"/>
  </numFmts>
  <fonts count="9" x14ac:knownFonts="1">
    <font>
      <sz val="11"/>
      <name val="Calibri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176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176" fontId="3" fillId="2" borderId="2" xfId="1" applyNumberFormat="1" applyFont="1" applyFill="1" applyBorder="1" applyAlignment="1">
      <alignment horizontal="center" wrapText="1"/>
    </xf>
    <xf numFmtId="177" fontId="3" fillId="2" borderId="2" xfId="1" applyNumberFormat="1" applyFont="1" applyFill="1" applyBorder="1" applyAlignment="1">
      <alignment horizontal="center" wrapText="1"/>
    </xf>
    <xf numFmtId="178" fontId="6" fillId="2" borderId="2" xfId="2" applyNumberFormat="1" applyFont="1" applyFill="1" applyBorder="1" applyAlignment="1">
      <alignment wrapText="1"/>
    </xf>
    <xf numFmtId="178" fontId="3" fillId="6" borderId="1" xfId="1" applyNumberFormat="1" applyFont="1" applyFill="1" applyBorder="1" applyAlignment="1">
      <alignment horizontal="center" wrapText="1"/>
    </xf>
    <xf numFmtId="178" fontId="3" fillId="2" borderId="2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8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8" fontId="6" fillId="5" borderId="2" xfId="2" applyNumberFormat="1" applyFont="1" applyFill="1" applyBorder="1" applyAlignment="1">
      <alignment wrapText="1"/>
    </xf>
    <xf numFmtId="0" fontId="6" fillId="3" borderId="2" xfId="2" applyFont="1" applyFill="1" applyBorder="1" applyAlignment="1">
      <alignment wrapText="1"/>
    </xf>
    <xf numFmtId="178" fontId="8" fillId="3" borderId="1" xfId="2" applyNumberFormat="1" applyFont="1" applyFill="1" applyBorder="1" applyAlignment="1">
      <alignment wrapText="1"/>
    </xf>
    <xf numFmtId="178" fontId="3" fillId="0" borderId="2" xfId="1" applyNumberFormat="1" applyFont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80" fontId="5" fillId="0" borderId="2" xfId="0" applyNumberFormat="1" applyFont="1" applyFill="1" applyBorder="1"/>
    <xf numFmtId="180" fontId="5" fillId="5" borderId="2" xfId="0" applyNumberFormat="1" applyFont="1" applyFill="1" applyBorder="1"/>
    <xf numFmtId="176" fontId="1" fillId="0" borderId="2" xfId="1" applyNumberFormat="1" applyBorder="1" applyAlignment="1">
      <alignment horizontal="center" wrapText="1"/>
    </xf>
    <xf numFmtId="181" fontId="1" fillId="0" borderId="2" xfId="1" applyNumberFormat="1" applyBorder="1" applyAlignment="1">
      <alignment horizontal="center" wrapText="1"/>
    </xf>
    <xf numFmtId="178" fontId="0" fillId="7" borderId="2" xfId="3" applyNumberFormat="1" applyFont="1" applyFill="1" applyBorder="1" applyAlignment="1">
      <alignment horizontal="center" wrapText="1"/>
    </xf>
    <xf numFmtId="178" fontId="1" fillId="0" borderId="1" xfId="1" applyNumberFormat="1" applyBorder="1" applyAlignment="1">
      <alignment horizontal="center" wrapText="1"/>
    </xf>
    <xf numFmtId="178" fontId="1" fillId="0" borderId="2" xfId="1" applyNumberFormat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2" fontId="1" fillId="0" borderId="2" xfId="1" applyNumberFormat="1" applyBorder="1" applyAlignment="1">
      <alignment horizontal="center" wrapText="1"/>
    </xf>
    <xf numFmtId="1" fontId="1" fillId="0" borderId="2" xfId="1" applyNumberFormat="1" applyBorder="1" applyAlignment="1">
      <alignment horizontal="center" wrapText="1"/>
    </xf>
    <xf numFmtId="179" fontId="1" fillId="7" borderId="2" xfId="1" applyNumberFormat="1" applyFill="1" applyBorder="1" applyAlignment="1">
      <alignment horizontal="center" wrapText="1"/>
    </xf>
    <xf numFmtId="1" fontId="1" fillId="7" borderId="2" xfId="1" applyNumberFormat="1" applyFill="1" applyBorder="1" applyAlignment="1">
      <alignment horizontal="center" wrapText="1"/>
    </xf>
    <xf numFmtId="178" fontId="1" fillId="7" borderId="2" xfId="1" applyNumberFormat="1" applyFill="1" applyBorder="1" applyAlignment="1">
      <alignment horizontal="center" wrapText="1"/>
    </xf>
    <xf numFmtId="10" fontId="1" fillId="0" borderId="2" xfId="1" applyNumberFormat="1" applyBorder="1" applyAlignment="1">
      <alignment horizontal="center" wrapText="1"/>
    </xf>
    <xf numFmtId="10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0" fillId="7" borderId="2" xfId="4" applyNumberFormat="1" applyFont="1" applyFill="1" applyBorder="1" applyAlignment="1">
      <alignment horizontal="center" wrapText="1"/>
    </xf>
    <xf numFmtId="0" fontId="1" fillId="0" borderId="2" xfId="1" applyBorder="1" applyAlignment="1">
      <alignment horizontal="left" wrapText="1"/>
    </xf>
    <xf numFmtId="0" fontId="1" fillId="0" borderId="2" xfId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1</xdr:row>
      <xdr:rowOff>76199</xdr:rowOff>
    </xdr:from>
    <xdr:ext cx="1122911" cy="1571625"/>
    <xdr:pic>
      <xdr:nvPicPr>
        <xdr:cNvPr id="2" name="图片 1">
          <a:extLst>
            <a:ext uri="{FF2B5EF4-FFF2-40B4-BE49-F238E27FC236}">
              <a16:creationId xmlns:a16="http://schemas.microsoft.com/office/drawing/2014/main" xmlns="" id="{1821FDA7-3451-45C2-8132-3FFEE55E5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5" y="1400174"/>
          <a:ext cx="1122911" cy="1571625"/>
        </a:xfrm>
        <a:prstGeom prst="rect">
          <a:avLst/>
        </a:prstGeom>
      </xdr:spPr>
    </xdr:pic>
    <xdr:clientData/>
  </xdr:oneCellAnchor>
  <xdr:twoCellAnchor editAs="oneCell">
    <xdr:from>
      <xdr:col>1</xdr:col>
      <xdr:colOff>114300</xdr:colOff>
      <xdr:row>4</xdr:row>
      <xdr:rowOff>76200</xdr:rowOff>
    </xdr:from>
    <xdr:to>
      <xdr:col>1</xdr:col>
      <xdr:colOff>1200150</xdr:colOff>
      <xdr:row>6</xdr:row>
      <xdr:rowOff>514576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B74295FB-50A8-45A9-963E-BD4AD45F2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450" y="3143250"/>
          <a:ext cx="1085850" cy="1600426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7</xdr:row>
      <xdr:rowOff>361950</xdr:rowOff>
    </xdr:from>
    <xdr:to>
      <xdr:col>1</xdr:col>
      <xdr:colOff>1285494</xdr:colOff>
      <xdr:row>9</xdr:row>
      <xdr:rowOff>180975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7D580392-108D-2837-C911-47FBB11C5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625" y="5172075"/>
          <a:ext cx="1295019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10</xdr:row>
      <xdr:rowOff>470759</xdr:rowOff>
    </xdr:from>
    <xdr:to>
      <xdr:col>1</xdr:col>
      <xdr:colOff>1255720</xdr:colOff>
      <xdr:row>12</xdr:row>
      <xdr:rowOff>85725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C61B3467-1C10-54FF-5C69-983279249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200" y="7023959"/>
          <a:ext cx="1236670" cy="77701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13</xdr:row>
      <xdr:rowOff>142874</xdr:rowOff>
    </xdr:from>
    <xdr:to>
      <xdr:col>1</xdr:col>
      <xdr:colOff>1203195</xdr:colOff>
      <xdr:row>15</xdr:row>
      <xdr:rowOff>476249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6FFBB5F3-5C7B-4820-B00C-B742318B2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0" y="8439149"/>
          <a:ext cx="1107945" cy="1495425"/>
        </a:xfrm>
        <a:prstGeom prst="rect">
          <a:avLst/>
        </a:prstGeom>
      </xdr:spPr>
    </xdr:pic>
    <xdr:clientData/>
  </xdr:twoCellAnchor>
  <xdr:oneCellAnchor>
    <xdr:from>
      <xdr:col>1</xdr:col>
      <xdr:colOff>28575</xdr:colOff>
      <xdr:row>16</xdr:row>
      <xdr:rowOff>152401</xdr:rowOff>
    </xdr:from>
    <xdr:ext cx="1262155" cy="1038224"/>
    <xdr:pic>
      <xdr:nvPicPr>
        <xdr:cNvPr id="7" name="图片 6">
          <a:extLst>
            <a:ext uri="{FF2B5EF4-FFF2-40B4-BE49-F238E27FC236}">
              <a16:creationId xmlns:a16="http://schemas.microsoft.com/office/drawing/2014/main" xmlns="" id="{F536F437-3A9D-4543-9FE5-C35FAA2AE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10191751"/>
          <a:ext cx="1262155" cy="103822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vepool%20FW26%20selection%20commitment%20sheet%2020251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 FA26  cost  20251011"/>
    </sheetNames>
    <sheetDataSet>
      <sheetData sheetId="0"/>
      <sheetData sheetId="1"/>
      <sheetData sheetId="2"/>
      <sheetData sheetId="3"/>
      <sheetData sheetId="4">
        <row r="15">
          <cell r="G15">
            <v>115.5</v>
          </cell>
        </row>
        <row r="16">
          <cell r="G16">
            <v>142.30000000000001</v>
          </cell>
        </row>
        <row r="17">
          <cell r="G17">
            <v>170.4</v>
          </cell>
        </row>
        <row r="22">
          <cell r="G22">
            <v>156.30000000000001</v>
          </cell>
        </row>
        <row r="23">
          <cell r="G23">
            <v>194.7</v>
          </cell>
        </row>
        <row r="24">
          <cell r="G24">
            <v>235</v>
          </cell>
        </row>
        <row r="36">
          <cell r="G36">
            <v>98</v>
          </cell>
        </row>
        <row r="37">
          <cell r="G37">
            <v>119</v>
          </cell>
        </row>
        <row r="38">
          <cell r="G38">
            <v>140.5</v>
          </cell>
        </row>
        <row r="43">
          <cell r="K43">
            <v>98</v>
          </cell>
        </row>
        <row r="44">
          <cell r="K44">
            <v>119</v>
          </cell>
        </row>
        <row r="45">
          <cell r="K45">
            <v>140.5</v>
          </cell>
        </row>
        <row r="54">
          <cell r="G54">
            <v>81</v>
          </cell>
        </row>
        <row r="55">
          <cell r="G55">
            <v>100.6</v>
          </cell>
        </row>
        <row r="56">
          <cell r="G56">
            <v>120.1</v>
          </cell>
        </row>
        <row r="67">
          <cell r="G67">
            <v>129.9</v>
          </cell>
        </row>
        <row r="68">
          <cell r="G68">
            <v>160.80000000000001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B18"/>
  <sheetViews>
    <sheetView tabSelected="1" topLeftCell="B1" workbookViewId="0">
      <selection activeCell="B19" sqref="A19:XFD57"/>
    </sheetView>
  </sheetViews>
  <sheetFormatPr defaultColWidth="9.140625" defaultRowHeight="15" x14ac:dyDescent="0.25"/>
  <cols>
    <col min="1" max="1" width="6.5703125" style="1" customWidth="1"/>
    <col min="2" max="2" width="19.7109375" style="2" customWidth="1"/>
    <col min="3" max="3" width="8.42578125" style="2" customWidth="1"/>
    <col min="4" max="4" width="12.7109375" style="2" customWidth="1"/>
    <col min="5" max="5" width="12.5703125" style="2" customWidth="1"/>
    <col min="6" max="6" width="16.5703125" style="2" customWidth="1"/>
    <col min="7" max="7" width="9.85546875" style="2" customWidth="1"/>
    <col min="8" max="8" width="29.85546875" style="2" customWidth="1"/>
    <col min="9" max="9" width="13.28515625" style="2" customWidth="1"/>
    <col min="10" max="10" width="48.7109375" style="2" customWidth="1"/>
    <col min="11" max="11" width="10.42578125" style="2" customWidth="1"/>
    <col min="12" max="12" width="24.5703125" style="3" customWidth="1"/>
    <col min="13" max="13" width="10.7109375" style="2" customWidth="1"/>
    <col min="14" max="14" width="6.140625" style="2" customWidth="1"/>
    <col min="15" max="15" width="10" style="2" customWidth="1"/>
    <col min="16" max="16" width="17.5703125" style="2" customWidth="1"/>
    <col min="17" max="17" width="14" style="2" customWidth="1"/>
    <col min="18" max="18" width="8.85546875" style="2" customWidth="1"/>
    <col min="19" max="19" width="9.7109375" style="4" customWidth="1"/>
    <col min="20" max="20" width="9.42578125" style="5" customWidth="1"/>
    <col min="21" max="21" width="12" style="6" customWidth="1"/>
    <col min="22" max="22" width="9.42578125" style="6" customWidth="1"/>
    <col min="23" max="23" width="8.140625" style="6" customWidth="1"/>
    <col min="24" max="24" width="9.42578125" style="2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7" customWidth="1"/>
    <col min="29" max="29" width="6.28515625" style="8" customWidth="1"/>
    <col min="30" max="30" width="10" style="9" customWidth="1"/>
    <col min="31" max="31" width="9.85546875" style="8" customWidth="1"/>
    <col min="32" max="32" width="10.28515625" style="2" customWidth="1"/>
    <col min="33" max="33" width="8.85546875" style="6" customWidth="1"/>
    <col min="34" max="34" width="7.85546875" style="2" customWidth="1"/>
    <col min="35" max="35" width="8.42578125" style="10" customWidth="1"/>
    <col min="36" max="36" width="9" style="6" customWidth="1"/>
    <col min="37" max="37" width="7.85546875" style="10" customWidth="1"/>
    <col min="38" max="38" width="5.85546875" style="6" customWidth="1"/>
    <col min="39" max="39" width="9.5703125" style="2" customWidth="1"/>
    <col min="40" max="40" width="11.140625" style="10" customWidth="1"/>
    <col min="41" max="41" width="11.5703125" style="6" customWidth="1"/>
    <col min="42" max="42" width="9.5703125" style="2" customWidth="1"/>
    <col min="43" max="43" width="9.5703125" style="10" customWidth="1"/>
    <col min="44" max="44" width="10" style="6" customWidth="1"/>
    <col min="45" max="45" width="9.5703125" style="6" customWidth="1"/>
    <col min="46" max="46" width="11.85546875" style="6" customWidth="1"/>
    <col min="47" max="47" width="8.5703125" style="10" customWidth="1"/>
    <col min="48" max="48" width="7.85546875" style="6" customWidth="1"/>
    <col min="49" max="49" width="9.5703125" style="6" customWidth="1"/>
    <col min="50" max="51" width="11.42578125" style="2" customWidth="1"/>
    <col min="52" max="52" width="9.140625" style="2"/>
    <col min="53" max="54" width="9.140625" style="6"/>
    <col min="55" max="16384" width="9.140625" style="2"/>
  </cols>
  <sheetData>
    <row r="1" spans="1:54" ht="68.099999999999994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6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5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1" t="s">
        <v>22</v>
      </c>
      <c r="X1" s="22" t="s">
        <v>23</v>
      </c>
      <c r="Y1" s="23" t="s">
        <v>24</v>
      </c>
      <c r="Z1" s="23" t="s">
        <v>25</v>
      </c>
      <c r="AA1" s="23" t="s">
        <v>26</v>
      </c>
      <c r="AB1" s="24" t="s">
        <v>27</v>
      </c>
      <c r="AC1" s="25" t="s">
        <v>28</v>
      </c>
      <c r="AD1" s="26" t="s">
        <v>29</v>
      </c>
      <c r="AE1" s="27" t="s">
        <v>30</v>
      </c>
      <c r="AF1" s="11" t="s">
        <v>31</v>
      </c>
      <c r="AG1" s="28" t="s">
        <v>32</v>
      </c>
      <c r="AH1" s="11" t="s">
        <v>33</v>
      </c>
      <c r="AI1" s="29" t="s">
        <v>34</v>
      </c>
      <c r="AJ1" s="30" t="s">
        <v>35</v>
      </c>
      <c r="AK1" s="29" t="s">
        <v>36</v>
      </c>
      <c r="AL1" s="28" t="s">
        <v>37</v>
      </c>
      <c r="AM1" s="22" t="s">
        <v>38</v>
      </c>
      <c r="AN1" s="29" t="s">
        <v>39</v>
      </c>
      <c r="AO1" s="28" t="s">
        <v>40</v>
      </c>
      <c r="AP1" s="22" t="s">
        <v>41</v>
      </c>
      <c r="AQ1" s="29" t="s">
        <v>42</v>
      </c>
      <c r="AR1" s="28" t="s">
        <v>43</v>
      </c>
      <c r="AS1" s="28" t="s">
        <v>44</v>
      </c>
      <c r="AT1" s="31" t="s">
        <v>45</v>
      </c>
      <c r="AU1" s="31" t="s">
        <v>46</v>
      </c>
      <c r="AV1" s="32" t="s">
        <v>47</v>
      </c>
      <c r="AW1" s="11" t="s">
        <v>48</v>
      </c>
      <c r="AX1" s="33" t="s">
        <v>49</v>
      </c>
      <c r="AY1" s="33" t="s">
        <v>50</v>
      </c>
      <c r="BA1" s="2"/>
      <c r="BB1" s="2"/>
    </row>
    <row r="2" spans="1:54" s="1" customFormat="1" ht="45.75" customHeight="1" x14ac:dyDescent="0.25">
      <c r="A2" s="34">
        <v>1</v>
      </c>
      <c r="B2" s="34"/>
      <c r="C2" s="34"/>
      <c r="D2" s="34"/>
      <c r="E2" s="34"/>
      <c r="F2" s="34" t="s">
        <v>51</v>
      </c>
      <c r="G2" s="34" t="s">
        <v>52</v>
      </c>
      <c r="H2" s="34" t="s">
        <v>53</v>
      </c>
      <c r="I2" s="34" t="s">
        <v>54</v>
      </c>
      <c r="J2" s="34" t="s">
        <v>55</v>
      </c>
      <c r="K2" s="34" t="s">
        <v>56</v>
      </c>
      <c r="L2" s="35" t="s">
        <v>57</v>
      </c>
      <c r="M2" s="34" t="s">
        <v>58</v>
      </c>
      <c r="N2" s="34"/>
      <c r="O2" s="34"/>
      <c r="P2" s="36" t="s">
        <v>59</v>
      </c>
      <c r="Q2" s="37"/>
      <c r="R2" s="34" t="s">
        <v>60</v>
      </c>
      <c r="S2" s="38">
        <f>'[1] FA26  cost  20251011'!G15</f>
        <v>115.5</v>
      </c>
      <c r="T2" s="39">
        <v>8.1</v>
      </c>
      <c r="U2" s="40">
        <f>S2/T2</f>
        <v>14.25925925925926</v>
      </c>
      <c r="V2" s="41">
        <f>U2</f>
        <v>14.25925925925926</v>
      </c>
      <c r="W2" s="42"/>
      <c r="X2" s="34" t="s">
        <v>61</v>
      </c>
      <c r="Y2" s="43">
        <v>58</v>
      </c>
      <c r="Z2" s="43">
        <v>48</v>
      </c>
      <c r="AA2" s="43">
        <v>33</v>
      </c>
      <c r="AB2" s="44">
        <v>6.4</v>
      </c>
      <c r="AC2" s="45">
        <v>2</v>
      </c>
      <c r="AD2" s="46"/>
      <c r="AE2" s="47"/>
      <c r="AF2" s="34"/>
      <c r="AG2" s="48"/>
      <c r="AH2" s="34"/>
      <c r="AI2" s="49"/>
      <c r="AJ2" s="48"/>
      <c r="AK2" s="50">
        <v>0</v>
      </c>
      <c r="AL2" s="51">
        <f t="shared" ref="AL2:AL18" si="0">IF(ISERROR(AV2*AK2),"",AV2*AK2)</f>
        <v>0</v>
      </c>
      <c r="AM2" s="34">
        <v>0</v>
      </c>
      <c r="AN2" s="50">
        <v>0</v>
      </c>
      <c r="AO2" s="51">
        <f>IF(ISERROR(AV2*AN2),"",AV2*AN2)</f>
        <v>0</v>
      </c>
      <c r="AP2" s="34">
        <v>0</v>
      </c>
      <c r="AQ2" s="49">
        <v>0</v>
      </c>
      <c r="AR2" s="49">
        <v>0</v>
      </c>
      <c r="AS2" s="48">
        <f>IF(ISERROR(AL2+AO2+AR2),"",AL2+AO2+AR2)</f>
        <v>0</v>
      </c>
      <c r="AT2" s="48">
        <f t="shared" ref="AT2:AT18" si="1">IF(ISERROR(V2+AS2),"",V2+AS2)</f>
        <v>14.25925925925926</v>
      </c>
      <c r="AU2" s="52">
        <f>IF(ISERROR((AV2-AT2)/AV2),"",(AV2-AT2)/AV2)</f>
        <v>0.26875593542260207</v>
      </c>
      <c r="AV2" s="42">
        <v>19.5</v>
      </c>
      <c r="AW2" s="45">
        <v>100</v>
      </c>
      <c r="AX2" s="48">
        <f t="shared" ref="AX2:AX18" si="2">IF(ISERROR(AT2*AW2),"",AT2*AW2)</f>
        <v>1425.9259259259259</v>
      </c>
      <c r="AY2" s="48">
        <f t="shared" ref="AY2:AY18" si="3">IF(ISERROR(AV2*AW2),"",AV2*AW2)</f>
        <v>1950</v>
      </c>
    </row>
    <row r="3" spans="1:54" s="1" customFormat="1" ht="45.75" customHeight="1" x14ac:dyDescent="0.25">
      <c r="A3" s="34">
        <v>2</v>
      </c>
      <c r="B3" s="34"/>
      <c r="C3" s="34"/>
      <c r="D3" s="34"/>
      <c r="E3" s="34"/>
      <c r="F3" s="34" t="s">
        <v>51</v>
      </c>
      <c r="G3" s="34" t="s">
        <v>52</v>
      </c>
      <c r="H3" s="34" t="s">
        <v>62</v>
      </c>
      <c r="I3" s="34" t="s">
        <v>54</v>
      </c>
      <c r="J3" s="34" t="s">
        <v>55</v>
      </c>
      <c r="K3" s="34" t="s">
        <v>63</v>
      </c>
      <c r="L3" s="35" t="s">
        <v>64</v>
      </c>
      <c r="M3" s="34" t="s">
        <v>58</v>
      </c>
      <c r="N3" s="34"/>
      <c r="O3" s="34"/>
      <c r="P3" s="36" t="s">
        <v>65</v>
      </c>
      <c r="Q3" s="37"/>
      <c r="R3" s="34" t="s">
        <v>60</v>
      </c>
      <c r="S3" s="38">
        <f>'[1] FA26  cost  20251011'!G16</f>
        <v>142.30000000000001</v>
      </c>
      <c r="T3" s="39">
        <v>8.1</v>
      </c>
      <c r="U3" s="40">
        <f t="shared" ref="U3:U18" si="4">S3/T3</f>
        <v>17.567901234567902</v>
      </c>
      <c r="V3" s="41">
        <f t="shared" ref="V3:V18" si="5">U3</f>
        <v>17.567901234567902</v>
      </c>
      <c r="W3" s="42"/>
      <c r="X3" s="34" t="s">
        <v>61</v>
      </c>
      <c r="Y3" s="43">
        <v>58</v>
      </c>
      <c r="Z3" s="43">
        <v>48</v>
      </c>
      <c r="AA3" s="43">
        <v>38</v>
      </c>
      <c r="AB3" s="44">
        <v>6.5</v>
      </c>
      <c r="AC3" s="45">
        <v>2</v>
      </c>
      <c r="AD3" s="46"/>
      <c r="AE3" s="47"/>
      <c r="AF3" s="34"/>
      <c r="AG3" s="48"/>
      <c r="AH3" s="34"/>
      <c r="AI3" s="49"/>
      <c r="AJ3" s="48"/>
      <c r="AK3" s="50">
        <v>0</v>
      </c>
      <c r="AL3" s="51">
        <f t="shared" si="0"/>
        <v>0</v>
      </c>
      <c r="AM3" s="34">
        <v>0</v>
      </c>
      <c r="AN3" s="50">
        <v>0</v>
      </c>
      <c r="AO3" s="51">
        <f>IF(ISERROR(AV3*AN3),"",AV3*AN3)</f>
        <v>0</v>
      </c>
      <c r="AP3" s="34">
        <v>0</v>
      </c>
      <c r="AQ3" s="49">
        <v>0</v>
      </c>
      <c r="AR3" s="49">
        <v>0</v>
      </c>
      <c r="AS3" s="48">
        <f>IF(ISERROR(AL3+AO3+AR3),"",AL3+AO3+AR3)</f>
        <v>0</v>
      </c>
      <c r="AT3" s="48">
        <f t="shared" si="1"/>
        <v>17.567901234567902</v>
      </c>
      <c r="AU3" s="52">
        <f>IF(ISERROR((AV3-AT3)/AV3),"",(AV3-AT3)/AV3)</f>
        <v>0.21920438957475991</v>
      </c>
      <c r="AV3" s="42">
        <v>22.5</v>
      </c>
      <c r="AW3" s="45">
        <v>500</v>
      </c>
      <c r="AX3" s="48">
        <f t="shared" si="2"/>
        <v>8783.9506172839501</v>
      </c>
      <c r="AY3" s="48">
        <f t="shared" si="3"/>
        <v>11250</v>
      </c>
    </row>
    <row r="4" spans="1:54" s="1" customFormat="1" ht="45.75" customHeight="1" x14ac:dyDescent="0.25">
      <c r="A4" s="34">
        <v>3</v>
      </c>
      <c r="B4" s="34"/>
      <c r="C4" s="34"/>
      <c r="D4" s="34"/>
      <c r="E4" s="34"/>
      <c r="F4" s="34" t="s">
        <v>51</v>
      </c>
      <c r="G4" s="34" t="s">
        <v>52</v>
      </c>
      <c r="H4" s="34" t="s">
        <v>62</v>
      </c>
      <c r="I4" s="34" t="s">
        <v>54</v>
      </c>
      <c r="J4" s="34" t="s">
        <v>55</v>
      </c>
      <c r="K4" s="34" t="s">
        <v>63</v>
      </c>
      <c r="L4" s="35" t="s">
        <v>66</v>
      </c>
      <c r="M4" s="34" t="s">
        <v>58</v>
      </c>
      <c r="N4" s="34"/>
      <c r="O4" s="53"/>
      <c r="P4" s="36" t="s">
        <v>67</v>
      </c>
      <c r="Q4" s="37"/>
      <c r="R4" s="34" t="s">
        <v>60</v>
      </c>
      <c r="S4" s="38">
        <f>'[1] FA26  cost  20251011'!G17</f>
        <v>170.4</v>
      </c>
      <c r="T4" s="39">
        <v>8.1</v>
      </c>
      <c r="U4" s="40">
        <f t="shared" si="4"/>
        <v>21.037037037037038</v>
      </c>
      <c r="V4" s="41">
        <f t="shared" si="5"/>
        <v>21.037037037037038</v>
      </c>
      <c r="W4" s="42"/>
      <c r="X4" s="34" t="s">
        <v>61</v>
      </c>
      <c r="Y4" s="43">
        <v>58</v>
      </c>
      <c r="Z4" s="43">
        <v>48</v>
      </c>
      <c r="AA4" s="43">
        <v>43</v>
      </c>
      <c r="AB4" s="44">
        <v>7</v>
      </c>
      <c r="AC4" s="45">
        <v>2</v>
      </c>
      <c r="AD4" s="46"/>
      <c r="AE4" s="47"/>
      <c r="AF4" s="34"/>
      <c r="AG4" s="48"/>
      <c r="AH4" s="34"/>
      <c r="AI4" s="49"/>
      <c r="AJ4" s="48"/>
      <c r="AK4" s="50">
        <v>0</v>
      </c>
      <c r="AL4" s="51">
        <f t="shared" si="0"/>
        <v>0</v>
      </c>
      <c r="AM4" s="34">
        <v>0</v>
      </c>
      <c r="AN4" s="50">
        <v>0</v>
      </c>
      <c r="AO4" s="51">
        <f>IF(ISERROR(AV4*AN4),"",AV4*AN4)</f>
        <v>0</v>
      </c>
      <c r="AP4" s="34">
        <v>0</v>
      </c>
      <c r="AQ4" s="49">
        <v>0</v>
      </c>
      <c r="AR4" s="49">
        <v>0</v>
      </c>
      <c r="AS4" s="48">
        <f t="shared" ref="AS4" si="6">IF(ISERROR(AL4+AO4+AR4),"",AL4+AO4+AR4)</f>
        <v>0</v>
      </c>
      <c r="AT4" s="48">
        <f t="shared" si="1"/>
        <v>21.037037037037038</v>
      </c>
      <c r="AU4" s="52">
        <f t="shared" ref="AU4" si="7">IF(ISERROR((AV4-AT4)/AV4),"",(AV4-AT4)/AV4)</f>
        <v>0.20614954577218725</v>
      </c>
      <c r="AV4" s="42">
        <v>26.5</v>
      </c>
      <c r="AW4" s="45">
        <v>400</v>
      </c>
      <c r="AX4" s="48">
        <f t="shared" si="2"/>
        <v>8414.8148148148157</v>
      </c>
      <c r="AY4" s="48">
        <f t="shared" si="3"/>
        <v>10600</v>
      </c>
    </row>
    <row r="5" spans="1:54" ht="45.75" customHeight="1" x14ac:dyDescent="0.25">
      <c r="A5" s="34">
        <v>4</v>
      </c>
      <c r="B5" s="54"/>
      <c r="C5" s="54"/>
      <c r="D5" s="54"/>
      <c r="E5" s="54"/>
      <c r="F5" s="34" t="s">
        <v>51</v>
      </c>
      <c r="G5" s="34" t="s">
        <v>68</v>
      </c>
      <c r="H5" s="34" t="s">
        <v>62</v>
      </c>
      <c r="I5" s="34" t="s">
        <v>54</v>
      </c>
      <c r="J5" s="34" t="s">
        <v>69</v>
      </c>
      <c r="K5" s="34" t="s">
        <v>63</v>
      </c>
      <c r="L5" s="35" t="s">
        <v>57</v>
      </c>
      <c r="M5" s="34" t="s">
        <v>70</v>
      </c>
      <c r="N5" s="34"/>
      <c r="O5" s="34"/>
      <c r="P5" s="36" t="s">
        <v>71</v>
      </c>
      <c r="Q5" s="37"/>
      <c r="R5" s="34" t="s">
        <v>60</v>
      </c>
      <c r="S5" s="38">
        <f>'[1] FA26  cost  20251011'!G22</f>
        <v>156.30000000000001</v>
      </c>
      <c r="T5" s="39">
        <v>8.1</v>
      </c>
      <c r="U5" s="40">
        <f t="shared" si="4"/>
        <v>19.296296296296298</v>
      </c>
      <c r="V5" s="41">
        <f t="shared" si="5"/>
        <v>19.296296296296298</v>
      </c>
      <c r="W5" s="42"/>
      <c r="X5" s="34" t="s">
        <v>61</v>
      </c>
      <c r="Y5" s="43">
        <v>58</v>
      </c>
      <c r="Z5" s="43">
        <v>48</v>
      </c>
      <c r="AA5" s="43">
        <v>33</v>
      </c>
      <c r="AB5" s="44">
        <v>6.4</v>
      </c>
      <c r="AC5" s="45">
        <v>2</v>
      </c>
      <c r="AD5" s="46"/>
      <c r="AE5" s="47"/>
      <c r="AF5" s="34"/>
      <c r="AG5" s="48"/>
      <c r="AH5" s="34"/>
      <c r="AI5" s="49"/>
      <c r="AJ5" s="48"/>
      <c r="AK5" s="50">
        <v>0</v>
      </c>
      <c r="AL5" s="51">
        <f t="shared" si="0"/>
        <v>0</v>
      </c>
      <c r="AM5" s="34">
        <v>0</v>
      </c>
      <c r="AN5" s="50">
        <v>0</v>
      </c>
      <c r="AO5" s="51">
        <f t="shared" ref="AO5:AO8" si="8">IF(ISERROR(AV5*AN5),"",AV5*AN5)</f>
        <v>0</v>
      </c>
      <c r="AP5" s="34">
        <v>0</v>
      </c>
      <c r="AQ5" s="49">
        <v>0</v>
      </c>
      <c r="AR5" s="49">
        <v>0</v>
      </c>
      <c r="AS5" s="48">
        <f>IF(ISERROR(AL5+AO5+AR5),"",AL5+AO5+AR5)</f>
        <v>0</v>
      </c>
      <c r="AT5" s="48">
        <f t="shared" si="1"/>
        <v>19.296296296296298</v>
      </c>
      <c r="AU5" s="52">
        <f>IF(ISERROR((AV5-AT5)/AV5),"",(AV5-AT5)/AV5)</f>
        <v>0.21239606953892662</v>
      </c>
      <c r="AV5" s="42">
        <v>24.5</v>
      </c>
      <c r="AW5" s="45">
        <v>100</v>
      </c>
      <c r="AX5" s="51">
        <f t="shared" si="2"/>
        <v>1929.6296296296298</v>
      </c>
      <c r="AY5" s="51">
        <f t="shared" si="3"/>
        <v>2450</v>
      </c>
      <c r="BA5" s="2"/>
      <c r="BB5" s="2"/>
    </row>
    <row r="6" spans="1:54" ht="45.75" customHeight="1" x14ac:dyDescent="0.25">
      <c r="A6" s="34">
        <v>5</v>
      </c>
      <c r="B6" s="54"/>
      <c r="C6" s="54"/>
      <c r="D6" s="54"/>
      <c r="E6" s="54"/>
      <c r="F6" s="34" t="s">
        <v>51</v>
      </c>
      <c r="G6" s="34" t="s">
        <v>68</v>
      </c>
      <c r="H6" s="34" t="s">
        <v>62</v>
      </c>
      <c r="I6" s="34" t="s">
        <v>54</v>
      </c>
      <c r="J6" s="34" t="s">
        <v>69</v>
      </c>
      <c r="K6" s="34" t="s">
        <v>63</v>
      </c>
      <c r="L6" s="35" t="s">
        <v>64</v>
      </c>
      <c r="M6" s="34" t="s">
        <v>70</v>
      </c>
      <c r="N6" s="34"/>
      <c r="O6" s="34"/>
      <c r="P6" s="36" t="s">
        <v>72</v>
      </c>
      <c r="Q6" s="37"/>
      <c r="R6" s="34" t="s">
        <v>60</v>
      </c>
      <c r="S6" s="38">
        <f>'[1] FA26  cost  20251011'!G23</f>
        <v>194.7</v>
      </c>
      <c r="T6" s="39">
        <v>8.1</v>
      </c>
      <c r="U6" s="40">
        <f t="shared" si="4"/>
        <v>24.037037037037038</v>
      </c>
      <c r="V6" s="41">
        <f t="shared" si="5"/>
        <v>24.037037037037038</v>
      </c>
      <c r="W6" s="42"/>
      <c r="X6" s="34" t="s">
        <v>61</v>
      </c>
      <c r="Y6" s="43">
        <v>58</v>
      </c>
      <c r="Z6" s="43">
        <v>48</v>
      </c>
      <c r="AA6" s="43">
        <v>38</v>
      </c>
      <c r="AB6" s="44">
        <v>6.5</v>
      </c>
      <c r="AC6" s="45">
        <v>2</v>
      </c>
      <c r="AD6" s="46"/>
      <c r="AE6" s="47"/>
      <c r="AF6" s="34"/>
      <c r="AG6" s="48"/>
      <c r="AH6" s="34"/>
      <c r="AI6" s="49"/>
      <c r="AJ6" s="48"/>
      <c r="AK6" s="50">
        <v>0</v>
      </c>
      <c r="AL6" s="51">
        <f t="shared" si="0"/>
        <v>0</v>
      </c>
      <c r="AM6" s="34">
        <v>0</v>
      </c>
      <c r="AN6" s="50">
        <v>0</v>
      </c>
      <c r="AO6" s="51">
        <f>IF(ISERROR(AV6*AN6),"",AV6*AN6)</f>
        <v>0</v>
      </c>
      <c r="AP6" s="34">
        <v>0</v>
      </c>
      <c r="AQ6" s="49">
        <v>0</v>
      </c>
      <c r="AR6" s="49">
        <v>0</v>
      </c>
      <c r="AS6" s="48">
        <f>IF(ISERROR(AL6+AO6+AR6),"",AL6+AO6+AR6)</f>
        <v>0</v>
      </c>
      <c r="AT6" s="48">
        <f t="shared" si="1"/>
        <v>24.037037037037038</v>
      </c>
      <c r="AU6" s="52">
        <f>IF(ISERROR((AV6-AT6)/AV6),"",(AV6-AT6)/AV6)</f>
        <v>0.21190042501517908</v>
      </c>
      <c r="AV6" s="42">
        <v>30.5</v>
      </c>
      <c r="AW6" s="45">
        <v>350</v>
      </c>
      <c r="AX6" s="48">
        <f t="shared" si="2"/>
        <v>8412.9629629629635</v>
      </c>
      <c r="AY6" s="48">
        <f t="shared" si="3"/>
        <v>10675</v>
      </c>
      <c r="BA6" s="2"/>
      <c r="BB6" s="2"/>
    </row>
    <row r="7" spans="1:54" ht="45.75" customHeight="1" x14ac:dyDescent="0.25">
      <c r="A7" s="34">
        <v>6</v>
      </c>
      <c r="B7" s="54"/>
      <c r="C7" s="54"/>
      <c r="D7" s="54"/>
      <c r="E7" s="54"/>
      <c r="F7" s="34" t="s">
        <v>51</v>
      </c>
      <c r="G7" s="34" t="s">
        <v>68</v>
      </c>
      <c r="H7" s="34" t="s">
        <v>62</v>
      </c>
      <c r="I7" s="34" t="s">
        <v>54</v>
      </c>
      <c r="J7" s="34" t="s">
        <v>69</v>
      </c>
      <c r="K7" s="34" t="s">
        <v>63</v>
      </c>
      <c r="L7" s="35" t="s">
        <v>66</v>
      </c>
      <c r="M7" s="34" t="s">
        <v>70</v>
      </c>
      <c r="N7" s="34"/>
      <c r="O7" s="34"/>
      <c r="P7" s="36" t="s">
        <v>73</v>
      </c>
      <c r="Q7" s="37"/>
      <c r="R7" s="34" t="s">
        <v>60</v>
      </c>
      <c r="S7" s="38">
        <f>'[1] FA26  cost  20251011'!G24</f>
        <v>235</v>
      </c>
      <c r="T7" s="39">
        <v>8.1</v>
      </c>
      <c r="U7" s="40">
        <f t="shared" si="4"/>
        <v>29.012345679012348</v>
      </c>
      <c r="V7" s="41">
        <f t="shared" si="5"/>
        <v>29.012345679012348</v>
      </c>
      <c r="W7" s="42"/>
      <c r="X7" s="34" t="s">
        <v>61</v>
      </c>
      <c r="Y7" s="43">
        <v>58</v>
      </c>
      <c r="Z7" s="43">
        <v>48</v>
      </c>
      <c r="AA7" s="43">
        <v>43</v>
      </c>
      <c r="AB7" s="44">
        <v>7</v>
      </c>
      <c r="AC7" s="45">
        <v>2</v>
      </c>
      <c r="AD7" s="46"/>
      <c r="AE7" s="47"/>
      <c r="AF7" s="34"/>
      <c r="AG7" s="48"/>
      <c r="AH7" s="34"/>
      <c r="AI7" s="49"/>
      <c r="AJ7" s="48"/>
      <c r="AK7" s="50">
        <v>0</v>
      </c>
      <c r="AL7" s="51">
        <f t="shared" si="0"/>
        <v>0</v>
      </c>
      <c r="AM7" s="34">
        <v>0</v>
      </c>
      <c r="AN7" s="50">
        <v>0</v>
      </c>
      <c r="AO7" s="51">
        <f t="shared" si="8"/>
        <v>0</v>
      </c>
      <c r="AP7" s="34">
        <v>0</v>
      </c>
      <c r="AQ7" s="49">
        <v>0</v>
      </c>
      <c r="AR7" s="49">
        <v>0</v>
      </c>
      <c r="AS7" s="48">
        <f t="shared" ref="AS7" si="9">IF(ISERROR(AL7+AO7+AR7),"",AL7+AO7+AR7)</f>
        <v>0</v>
      </c>
      <c r="AT7" s="48">
        <f t="shared" si="1"/>
        <v>29.012345679012348</v>
      </c>
      <c r="AU7" s="52">
        <f t="shared" ref="AU7" si="10">IF(ISERROR((AV7-AT7)/AV7),"",(AV7-AT7)/AV7)</f>
        <v>0.2051412142736343</v>
      </c>
      <c r="AV7" s="42">
        <v>36.5</v>
      </c>
      <c r="AW7" s="45">
        <v>300</v>
      </c>
      <c r="AX7" s="51">
        <f t="shared" si="2"/>
        <v>8703.7037037037044</v>
      </c>
      <c r="AY7" s="51">
        <f t="shared" si="3"/>
        <v>10950</v>
      </c>
      <c r="BA7" s="2"/>
      <c r="BB7" s="2"/>
    </row>
    <row r="8" spans="1:54" ht="45.75" customHeight="1" x14ac:dyDescent="0.25">
      <c r="A8" s="34">
        <v>7</v>
      </c>
      <c r="B8" s="54"/>
      <c r="C8" s="54"/>
      <c r="D8" s="54"/>
      <c r="E8" s="54"/>
      <c r="F8" s="34" t="s">
        <v>51</v>
      </c>
      <c r="G8" s="34" t="s">
        <v>74</v>
      </c>
      <c r="H8" s="34" t="s">
        <v>75</v>
      </c>
      <c r="I8" s="34" t="s">
        <v>54</v>
      </c>
      <c r="J8" s="34" t="s">
        <v>76</v>
      </c>
      <c r="K8" s="34" t="s">
        <v>77</v>
      </c>
      <c r="L8" s="35" t="s">
        <v>57</v>
      </c>
      <c r="M8" s="34" t="s">
        <v>58</v>
      </c>
      <c r="N8" s="34"/>
      <c r="O8" s="34"/>
      <c r="P8" s="36" t="s">
        <v>78</v>
      </c>
      <c r="Q8" s="37"/>
      <c r="R8" s="34" t="s">
        <v>60</v>
      </c>
      <c r="S8" s="38">
        <f>'[1] FA26  cost  20251011'!G36</f>
        <v>98</v>
      </c>
      <c r="T8" s="39">
        <v>8.1</v>
      </c>
      <c r="U8" s="40">
        <f t="shared" si="4"/>
        <v>12.098765432098766</v>
      </c>
      <c r="V8" s="41">
        <f t="shared" si="5"/>
        <v>12.098765432098766</v>
      </c>
      <c r="W8" s="42"/>
      <c r="X8" s="34" t="s">
        <v>61</v>
      </c>
      <c r="Y8" s="43">
        <v>58</v>
      </c>
      <c r="Z8" s="43">
        <v>48</v>
      </c>
      <c r="AA8" s="43">
        <v>33</v>
      </c>
      <c r="AB8" s="44">
        <v>6.4</v>
      </c>
      <c r="AC8" s="45">
        <v>2</v>
      </c>
      <c r="AD8" s="46"/>
      <c r="AE8" s="47"/>
      <c r="AF8" s="34"/>
      <c r="AG8" s="48"/>
      <c r="AH8" s="34"/>
      <c r="AI8" s="49"/>
      <c r="AJ8" s="48"/>
      <c r="AK8" s="50">
        <v>0</v>
      </c>
      <c r="AL8" s="51">
        <f t="shared" si="0"/>
        <v>0</v>
      </c>
      <c r="AM8" s="34">
        <v>0</v>
      </c>
      <c r="AN8" s="50">
        <v>0</v>
      </c>
      <c r="AO8" s="51">
        <f t="shared" si="8"/>
        <v>0</v>
      </c>
      <c r="AP8" s="34">
        <v>0</v>
      </c>
      <c r="AQ8" s="49">
        <v>0</v>
      </c>
      <c r="AR8" s="49">
        <v>0</v>
      </c>
      <c r="AS8" s="48">
        <f>IF(ISERROR(AL8+AO8+AR8),"",AL8+AO8+AR8)</f>
        <v>0</v>
      </c>
      <c r="AT8" s="48">
        <f t="shared" si="1"/>
        <v>12.098765432098766</v>
      </c>
      <c r="AU8" s="52">
        <f>IF(ISERROR((AV8-AT8)/AV8),"",(AV8-AT8)/AV8)</f>
        <v>0.18251584918251587</v>
      </c>
      <c r="AV8" s="42">
        <v>14.8</v>
      </c>
      <c r="AW8" s="45">
        <v>100</v>
      </c>
      <c r="AX8" s="51">
        <f t="shared" si="2"/>
        <v>1209.8765432098767</v>
      </c>
      <c r="AY8" s="51">
        <f t="shared" si="3"/>
        <v>1480</v>
      </c>
      <c r="BA8" s="2"/>
      <c r="BB8" s="2"/>
    </row>
    <row r="9" spans="1:54" ht="45.75" customHeight="1" x14ac:dyDescent="0.25">
      <c r="A9" s="34">
        <v>8</v>
      </c>
      <c r="B9" s="54"/>
      <c r="C9" s="54"/>
      <c r="D9" s="54"/>
      <c r="E9" s="54"/>
      <c r="F9" s="34" t="s">
        <v>51</v>
      </c>
      <c r="G9" s="34" t="s">
        <v>79</v>
      </c>
      <c r="H9" s="34" t="s">
        <v>80</v>
      </c>
      <c r="I9" s="34" t="s">
        <v>54</v>
      </c>
      <c r="J9" s="34" t="s">
        <v>76</v>
      </c>
      <c r="K9" s="34" t="s">
        <v>77</v>
      </c>
      <c r="L9" s="35" t="s">
        <v>64</v>
      </c>
      <c r="M9" s="34" t="s">
        <v>58</v>
      </c>
      <c r="N9" s="34"/>
      <c r="O9" s="34"/>
      <c r="P9" s="36" t="s">
        <v>81</v>
      </c>
      <c r="Q9" s="37"/>
      <c r="R9" s="34" t="s">
        <v>60</v>
      </c>
      <c r="S9" s="38">
        <f>'[1] FA26  cost  20251011'!G37</f>
        <v>119</v>
      </c>
      <c r="T9" s="39">
        <v>8.1</v>
      </c>
      <c r="U9" s="40">
        <f t="shared" si="4"/>
        <v>14.691358024691359</v>
      </c>
      <c r="V9" s="41">
        <f t="shared" si="5"/>
        <v>14.691358024691359</v>
      </c>
      <c r="W9" s="42"/>
      <c r="X9" s="34" t="s">
        <v>61</v>
      </c>
      <c r="Y9" s="43">
        <v>58</v>
      </c>
      <c r="Z9" s="43">
        <v>48</v>
      </c>
      <c r="AA9" s="43">
        <v>38</v>
      </c>
      <c r="AB9" s="44">
        <v>6.5</v>
      </c>
      <c r="AC9" s="45">
        <v>2</v>
      </c>
      <c r="AD9" s="46"/>
      <c r="AE9" s="47"/>
      <c r="AF9" s="34"/>
      <c r="AG9" s="48"/>
      <c r="AH9" s="34"/>
      <c r="AI9" s="49"/>
      <c r="AJ9" s="48"/>
      <c r="AK9" s="50">
        <v>0</v>
      </c>
      <c r="AL9" s="51">
        <f t="shared" si="0"/>
        <v>0</v>
      </c>
      <c r="AM9" s="34">
        <v>0</v>
      </c>
      <c r="AN9" s="50">
        <v>0</v>
      </c>
      <c r="AO9" s="51">
        <f>IF(ISERROR(AV9*AN9),"",AV9*AN9)</f>
        <v>0</v>
      </c>
      <c r="AP9" s="34">
        <v>0</v>
      </c>
      <c r="AQ9" s="49">
        <v>0</v>
      </c>
      <c r="AR9" s="49">
        <v>0</v>
      </c>
      <c r="AS9" s="48">
        <f>IF(ISERROR(AL9+AO9+AR9),"",AL9+AO9+AR9)</f>
        <v>0</v>
      </c>
      <c r="AT9" s="48">
        <f t="shared" si="1"/>
        <v>14.691358024691359</v>
      </c>
      <c r="AU9" s="52">
        <f>IF(ISERROR((AV9-AT9)/AV9),"",(AV9-AT9)/AV9)</f>
        <v>0.18381344307270225</v>
      </c>
      <c r="AV9" s="42">
        <v>18</v>
      </c>
      <c r="AW9" s="45">
        <v>400</v>
      </c>
      <c r="AX9" s="48">
        <f t="shared" si="2"/>
        <v>5876.5432098765441</v>
      </c>
      <c r="AY9" s="48">
        <f t="shared" si="3"/>
        <v>7200</v>
      </c>
      <c r="BA9" s="2"/>
      <c r="BB9" s="2"/>
    </row>
    <row r="10" spans="1:54" ht="45.75" customHeight="1" x14ac:dyDescent="0.25">
      <c r="A10" s="34">
        <v>9</v>
      </c>
      <c r="B10" s="54"/>
      <c r="C10" s="54"/>
      <c r="D10" s="54"/>
      <c r="E10" s="54"/>
      <c r="F10" s="34" t="s">
        <v>51</v>
      </c>
      <c r="G10" s="34" t="s">
        <v>79</v>
      </c>
      <c r="H10" s="34" t="s">
        <v>75</v>
      </c>
      <c r="I10" s="34" t="s">
        <v>54</v>
      </c>
      <c r="J10" s="34" t="s">
        <v>76</v>
      </c>
      <c r="K10" s="34" t="s">
        <v>77</v>
      </c>
      <c r="L10" s="35" t="s">
        <v>66</v>
      </c>
      <c r="M10" s="34" t="s">
        <v>58</v>
      </c>
      <c r="N10" s="34"/>
      <c r="O10" s="34"/>
      <c r="P10" s="36" t="s">
        <v>82</v>
      </c>
      <c r="Q10" s="37"/>
      <c r="R10" s="34" t="s">
        <v>60</v>
      </c>
      <c r="S10" s="38">
        <f>'[1] FA26  cost  20251011'!G38</f>
        <v>140.5</v>
      </c>
      <c r="T10" s="39">
        <v>8.1</v>
      </c>
      <c r="U10" s="40">
        <f t="shared" si="4"/>
        <v>17.345679012345681</v>
      </c>
      <c r="V10" s="41">
        <f t="shared" si="5"/>
        <v>17.345679012345681</v>
      </c>
      <c r="W10" s="42"/>
      <c r="X10" s="34" t="s">
        <v>61</v>
      </c>
      <c r="Y10" s="43">
        <v>58</v>
      </c>
      <c r="Z10" s="43">
        <v>48</v>
      </c>
      <c r="AA10" s="43">
        <v>43</v>
      </c>
      <c r="AB10" s="44">
        <v>7</v>
      </c>
      <c r="AC10" s="45">
        <v>2</v>
      </c>
      <c r="AD10" s="46"/>
      <c r="AE10" s="47"/>
      <c r="AF10" s="34"/>
      <c r="AG10" s="48"/>
      <c r="AH10" s="34"/>
      <c r="AI10" s="49"/>
      <c r="AJ10" s="48"/>
      <c r="AK10" s="50">
        <v>0</v>
      </c>
      <c r="AL10" s="51">
        <f t="shared" si="0"/>
        <v>0</v>
      </c>
      <c r="AM10" s="34">
        <v>0</v>
      </c>
      <c r="AN10" s="50">
        <v>0</v>
      </c>
      <c r="AO10" s="51">
        <f t="shared" ref="AO10:AO11" si="11">IF(ISERROR(AV10*AN10),"",AV10*AN10)</f>
        <v>0</v>
      </c>
      <c r="AP10" s="34">
        <v>0</v>
      </c>
      <c r="AQ10" s="49">
        <v>0</v>
      </c>
      <c r="AR10" s="49">
        <v>0</v>
      </c>
      <c r="AS10" s="48">
        <f t="shared" ref="AS10" si="12">IF(ISERROR(AL10+AO10+AR10),"",AL10+AO10+AR10)</f>
        <v>0</v>
      </c>
      <c r="AT10" s="48">
        <f t="shared" si="1"/>
        <v>17.345679012345681</v>
      </c>
      <c r="AU10" s="52">
        <f t="shared" ref="AU10" si="13">IF(ISERROR((AV10-AT10)/AV10),"",(AV10-AT10)/AV10)</f>
        <v>0.18564887265982724</v>
      </c>
      <c r="AV10" s="42">
        <v>21.3</v>
      </c>
      <c r="AW10" s="45">
        <v>300</v>
      </c>
      <c r="AX10" s="51">
        <f t="shared" si="2"/>
        <v>5203.7037037037044</v>
      </c>
      <c r="AY10" s="51">
        <f t="shared" si="3"/>
        <v>6390</v>
      </c>
      <c r="BA10" s="2"/>
      <c r="BB10" s="2"/>
    </row>
    <row r="11" spans="1:54" ht="45.75" customHeight="1" x14ac:dyDescent="0.25">
      <c r="A11" s="34">
        <v>10</v>
      </c>
      <c r="B11" s="54"/>
      <c r="C11" s="54"/>
      <c r="D11" s="54"/>
      <c r="E11" s="54"/>
      <c r="F11" s="34" t="s">
        <v>51</v>
      </c>
      <c r="G11" s="34" t="s">
        <v>83</v>
      </c>
      <c r="H11" s="34" t="s">
        <v>75</v>
      </c>
      <c r="I11" s="34" t="s">
        <v>54</v>
      </c>
      <c r="J11" s="34" t="s">
        <v>76</v>
      </c>
      <c r="K11" s="34" t="s">
        <v>77</v>
      </c>
      <c r="L11" s="35" t="s">
        <v>57</v>
      </c>
      <c r="M11" s="34" t="s">
        <v>58</v>
      </c>
      <c r="N11" s="34"/>
      <c r="O11" s="34"/>
      <c r="P11" s="36" t="s">
        <v>84</v>
      </c>
      <c r="Q11" s="37"/>
      <c r="R11" s="34" t="s">
        <v>60</v>
      </c>
      <c r="S11" s="38">
        <f>'[1] FA26  cost  20251011'!K43</f>
        <v>98</v>
      </c>
      <c r="T11" s="39">
        <v>8.1</v>
      </c>
      <c r="U11" s="40">
        <f t="shared" si="4"/>
        <v>12.098765432098766</v>
      </c>
      <c r="V11" s="41">
        <f t="shared" si="5"/>
        <v>12.098765432098766</v>
      </c>
      <c r="W11" s="42"/>
      <c r="X11" s="34" t="s">
        <v>61</v>
      </c>
      <c r="Y11" s="43">
        <v>58</v>
      </c>
      <c r="Z11" s="43">
        <v>48</v>
      </c>
      <c r="AA11" s="43">
        <v>33</v>
      </c>
      <c r="AB11" s="44">
        <v>6.4</v>
      </c>
      <c r="AC11" s="45">
        <v>2</v>
      </c>
      <c r="AD11" s="46"/>
      <c r="AE11" s="47"/>
      <c r="AF11" s="34"/>
      <c r="AG11" s="48"/>
      <c r="AH11" s="34"/>
      <c r="AI11" s="49"/>
      <c r="AJ11" s="48"/>
      <c r="AK11" s="50">
        <v>0</v>
      </c>
      <c r="AL11" s="51">
        <f t="shared" si="0"/>
        <v>0</v>
      </c>
      <c r="AM11" s="34">
        <v>0</v>
      </c>
      <c r="AN11" s="50">
        <v>0</v>
      </c>
      <c r="AO11" s="51">
        <f t="shared" si="11"/>
        <v>0</v>
      </c>
      <c r="AP11" s="34">
        <v>0</v>
      </c>
      <c r="AQ11" s="49">
        <v>0</v>
      </c>
      <c r="AR11" s="49">
        <v>0</v>
      </c>
      <c r="AS11" s="48">
        <f>IF(ISERROR(AL11+AO11+AR11),"",AL11+AO11+AR11)</f>
        <v>0</v>
      </c>
      <c r="AT11" s="48">
        <f t="shared" si="1"/>
        <v>12.098765432098766</v>
      </c>
      <c r="AU11" s="52">
        <f>IF(ISERROR((AV11-AT11)/AV11),"",(AV11-AT11)/AV11)</f>
        <v>0.18251584918251587</v>
      </c>
      <c r="AV11" s="42">
        <v>14.8</v>
      </c>
      <c r="AW11" s="45">
        <v>50</v>
      </c>
      <c r="AX11" s="51">
        <f t="shared" si="2"/>
        <v>604.93827160493834</v>
      </c>
      <c r="AY11" s="51">
        <f t="shared" si="3"/>
        <v>740</v>
      </c>
      <c r="BA11" s="2"/>
      <c r="BB11" s="2"/>
    </row>
    <row r="12" spans="1:54" ht="45.75" customHeight="1" x14ac:dyDescent="0.25">
      <c r="A12" s="34">
        <v>11</v>
      </c>
      <c r="B12" s="54"/>
      <c r="C12" s="54"/>
      <c r="D12" s="54"/>
      <c r="E12" s="54"/>
      <c r="F12" s="34" t="s">
        <v>51</v>
      </c>
      <c r="G12" s="34" t="s">
        <v>83</v>
      </c>
      <c r="H12" s="34" t="s">
        <v>75</v>
      </c>
      <c r="I12" s="34" t="s">
        <v>54</v>
      </c>
      <c r="J12" s="34" t="s">
        <v>76</v>
      </c>
      <c r="K12" s="34" t="s">
        <v>77</v>
      </c>
      <c r="L12" s="35" t="s">
        <v>64</v>
      </c>
      <c r="M12" s="34" t="s">
        <v>58</v>
      </c>
      <c r="N12" s="34"/>
      <c r="O12" s="34"/>
      <c r="P12" s="36" t="s">
        <v>85</v>
      </c>
      <c r="Q12" s="37"/>
      <c r="R12" s="34" t="s">
        <v>60</v>
      </c>
      <c r="S12" s="38">
        <f>'[1] FA26  cost  20251011'!K44</f>
        <v>119</v>
      </c>
      <c r="T12" s="39">
        <v>8.1</v>
      </c>
      <c r="U12" s="40">
        <f t="shared" si="4"/>
        <v>14.691358024691359</v>
      </c>
      <c r="V12" s="41">
        <f t="shared" si="5"/>
        <v>14.691358024691359</v>
      </c>
      <c r="W12" s="42"/>
      <c r="X12" s="34" t="s">
        <v>61</v>
      </c>
      <c r="Y12" s="43">
        <v>58</v>
      </c>
      <c r="Z12" s="43">
        <v>48</v>
      </c>
      <c r="AA12" s="43">
        <v>38</v>
      </c>
      <c r="AB12" s="44">
        <v>6.5</v>
      </c>
      <c r="AC12" s="45">
        <v>2</v>
      </c>
      <c r="AD12" s="46"/>
      <c r="AE12" s="47"/>
      <c r="AF12" s="34"/>
      <c r="AG12" s="48"/>
      <c r="AH12" s="34"/>
      <c r="AI12" s="49"/>
      <c r="AJ12" s="48"/>
      <c r="AK12" s="50">
        <v>0</v>
      </c>
      <c r="AL12" s="51">
        <f t="shared" si="0"/>
        <v>0</v>
      </c>
      <c r="AM12" s="34">
        <v>0</v>
      </c>
      <c r="AN12" s="50">
        <v>0</v>
      </c>
      <c r="AO12" s="51">
        <f>IF(ISERROR(AV12*AN12),"",AV12*AN12)</f>
        <v>0</v>
      </c>
      <c r="AP12" s="34">
        <v>0</v>
      </c>
      <c r="AQ12" s="49">
        <v>0</v>
      </c>
      <c r="AR12" s="49">
        <v>0</v>
      </c>
      <c r="AS12" s="48">
        <f>IF(ISERROR(AL12+AO12+AR12),"",AL12+AO12+AR12)</f>
        <v>0</v>
      </c>
      <c r="AT12" s="48">
        <f t="shared" si="1"/>
        <v>14.691358024691359</v>
      </c>
      <c r="AU12" s="52">
        <f>IF(ISERROR((AV12-AT12)/AV12),"",(AV12-AT12)/AV12)</f>
        <v>0.18381344307270225</v>
      </c>
      <c r="AV12" s="42">
        <v>18</v>
      </c>
      <c r="AW12" s="45">
        <v>450</v>
      </c>
      <c r="AX12" s="48">
        <f t="shared" si="2"/>
        <v>6611.1111111111113</v>
      </c>
      <c r="AY12" s="48">
        <f t="shared" si="3"/>
        <v>8100</v>
      </c>
      <c r="BA12" s="2"/>
      <c r="BB12" s="2"/>
    </row>
    <row r="13" spans="1:54" ht="45.75" customHeight="1" x14ac:dyDescent="0.25">
      <c r="A13" s="34">
        <v>12</v>
      </c>
      <c r="B13" s="54"/>
      <c r="C13" s="54"/>
      <c r="D13" s="54"/>
      <c r="E13" s="54"/>
      <c r="F13" s="34" t="s">
        <v>51</v>
      </c>
      <c r="G13" s="34" t="s">
        <v>83</v>
      </c>
      <c r="H13" s="34" t="s">
        <v>75</v>
      </c>
      <c r="I13" s="34" t="s">
        <v>54</v>
      </c>
      <c r="J13" s="34" t="s">
        <v>76</v>
      </c>
      <c r="K13" s="34" t="s">
        <v>77</v>
      </c>
      <c r="L13" s="35" t="s">
        <v>66</v>
      </c>
      <c r="M13" s="34" t="s">
        <v>58</v>
      </c>
      <c r="N13" s="34"/>
      <c r="O13" s="34"/>
      <c r="P13" s="36" t="s">
        <v>86</v>
      </c>
      <c r="Q13" s="37"/>
      <c r="R13" s="34" t="s">
        <v>60</v>
      </c>
      <c r="S13" s="38">
        <f>'[1] FA26  cost  20251011'!K45</f>
        <v>140.5</v>
      </c>
      <c r="T13" s="39">
        <v>8.1</v>
      </c>
      <c r="U13" s="40">
        <f t="shared" si="4"/>
        <v>17.345679012345681</v>
      </c>
      <c r="V13" s="41">
        <f t="shared" si="5"/>
        <v>17.345679012345681</v>
      </c>
      <c r="W13" s="42"/>
      <c r="X13" s="34" t="s">
        <v>61</v>
      </c>
      <c r="Y13" s="43">
        <v>58</v>
      </c>
      <c r="Z13" s="43">
        <v>48</v>
      </c>
      <c r="AA13" s="43">
        <v>43</v>
      </c>
      <c r="AB13" s="44">
        <v>7</v>
      </c>
      <c r="AC13" s="45">
        <v>2</v>
      </c>
      <c r="AD13" s="46"/>
      <c r="AE13" s="47"/>
      <c r="AF13" s="34"/>
      <c r="AG13" s="48"/>
      <c r="AH13" s="34"/>
      <c r="AI13" s="49"/>
      <c r="AJ13" s="48"/>
      <c r="AK13" s="50">
        <v>0</v>
      </c>
      <c r="AL13" s="51">
        <f t="shared" si="0"/>
        <v>0</v>
      </c>
      <c r="AM13" s="34">
        <v>0</v>
      </c>
      <c r="AN13" s="50">
        <v>0</v>
      </c>
      <c r="AO13" s="51">
        <f t="shared" ref="AO13:AO14" si="14">IF(ISERROR(AV13*AN13),"",AV13*AN13)</f>
        <v>0</v>
      </c>
      <c r="AP13" s="34">
        <v>0</v>
      </c>
      <c r="AQ13" s="49">
        <v>0</v>
      </c>
      <c r="AR13" s="49">
        <v>0</v>
      </c>
      <c r="AS13" s="48">
        <f t="shared" ref="AS13" si="15">IF(ISERROR(AL13+AO13+AR13),"",AL13+AO13+AR13)</f>
        <v>0</v>
      </c>
      <c r="AT13" s="48">
        <f t="shared" si="1"/>
        <v>17.345679012345681</v>
      </c>
      <c r="AU13" s="52">
        <f t="shared" ref="AU13" si="16">IF(ISERROR((AV13-AT13)/AV13),"",(AV13-AT13)/AV13)</f>
        <v>0.18564887265982724</v>
      </c>
      <c r="AV13" s="42">
        <v>21.3</v>
      </c>
      <c r="AW13" s="45">
        <v>350</v>
      </c>
      <c r="AX13" s="51">
        <f t="shared" si="2"/>
        <v>6070.9876543209884</v>
      </c>
      <c r="AY13" s="51">
        <f t="shared" si="3"/>
        <v>7455</v>
      </c>
      <c r="BA13" s="2"/>
      <c r="BB13" s="2"/>
    </row>
    <row r="14" spans="1:54" ht="45.75" customHeight="1" x14ac:dyDescent="0.25">
      <c r="A14" s="34">
        <v>13</v>
      </c>
      <c r="B14" s="54"/>
      <c r="C14" s="54"/>
      <c r="D14" s="54"/>
      <c r="E14" s="54"/>
      <c r="F14" s="34" t="s">
        <v>87</v>
      </c>
      <c r="G14" s="34" t="s">
        <v>88</v>
      </c>
      <c r="H14" s="34" t="s">
        <v>89</v>
      </c>
      <c r="I14" s="34" t="s">
        <v>90</v>
      </c>
      <c r="J14" s="34" t="s">
        <v>91</v>
      </c>
      <c r="K14" s="34" t="s">
        <v>77</v>
      </c>
      <c r="L14" s="35" t="s">
        <v>57</v>
      </c>
      <c r="M14" s="34" t="s">
        <v>92</v>
      </c>
      <c r="N14" s="34"/>
      <c r="O14" s="34"/>
      <c r="P14" s="36" t="s">
        <v>93</v>
      </c>
      <c r="Q14" s="37"/>
      <c r="R14" s="34" t="s">
        <v>60</v>
      </c>
      <c r="S14" s="38">
        <f>'[1] FA26  cost  20251011'!G54</f>
        <v>81</v>
      </c>
      <c r="T14" s="39">
        <v>8.1</v>
      </c>
      <c r="U14" s="40">
        <f t="shared" si="4"/>
        <v>10</v>
      </c>
      <c r="V14" s="41">
        <f t="shared" si="5"/>
        <v>10</v>
      </c>
      <c r="W14" s="42"/>
      <c r="X14" s="34" t="s">
        <v>61</v>
      </c>
      <c r="Y14" s="43">
        <v>30</v>
      </c>
      <c r="Z14" s="43">
        <v>50</v>
      </c>
      <c r="AA14" s="43">
        <v>28</v>
      </c>
      <c r="AB14" s="44">
        <v>6.4</v>
      </c>
      <c r="AC14" s="45">
        <v>2</v>
      </c>
      <c r="AD14" s="46"/>
      <c r="AE14" s="47"/>
      <c r="AF14" s="34"/>
      <c r="AG14" s="48"/>
      <c r="AH14" s="34"/>
      <c r="AI14" s="49"/>
      <c r="AJ14" s="48"/>
      <c r="AK14" s="50">
        <v>0</v>
      </c>
      <c r="AL14" s="51">
        <f t="shared" si="0"/>
        <v>0</v>
      </c>
      <c r="AM14" s="34">
        <v>0</v>
      </c>
      <c r="AN14" s="50">
        <v>0</v>
      </c>
      <c r="AO14" s="51">
        <f t="shared" si="14"/>
        <v>0</v>
      </c>
      <c r="AP14" s="34">
        <v>0</v>
      </c>
      <c r="AQ14" s="49">
        <v>0</v>
      </c>
      <c r="AR14" s="49">
        <v>0</v>
      </c>
      <c r="AS14" s="48">
        <f>IF(ISERROR(AL14+AO14+AR14),"",AL14+AO14+AR14)</f>
        <v>0</v>
      </c>
      <c r="AT14" s="48">
        <f t="shared" si="1"/>
        <v>10</v>
      </c>
      <c r="AU14" s="52">
        <f>IF(ISERROR((AV14-AT14)/AV14),"",(AV14-AT14)/AV14)</f>
        <v>0.2</v>
      </c>
      <c r="AV14" s="42">
        <v>12.5</v>
      </c>
      <c r="AW14" s="45">
        <v>50</v>
      </c>
      <c r="AX14" s="51">
        <f t="shared" si="2"/>
        <v>500</v>
      </c>
      <c r="AY14" s="51">
        <f t="shared" si="3"/>
        <v>625</v>
      </c>
      <c r="BA14" s="2"/>
      <c r="BB14" s="2"/>
    </row>
    <row r="15" spans="1:54" ht="45.75" customHeight="1" x14ac:dyDescent="0.25">
      <c r="A15" s="34">
        <v>14</v>
      </c>
      <c r="B15" s="54"/>
      <c r="C15" s="54"/>
      <c r="D15" s="54"/>
      <c r="E15" s="54"/>
      <c r="F15" s="34" t="s">
        <v>87</v>
      </c>
      <c r="G15" s="34" t="s">
        <v>94</v>
      </c>
      <c r="H15" s="34" t="s">
        <v>89</v>
      </c>
      <c r="I15" s="34" t="s">
        <v>95</v>
      </c>
      <c r="J15" s="34" t="s">
        <v>91</v>
      </c>
      <c r="K15" s="34" t="s">
        <v>96</v>
      </c>
      <c r="L15" s="35" t="s">
        <v>97</v>
      </c>
      <c r="M15" s="34" t="s">
        <v>98</v>
      </c>
      <c r="N15" s="34"/>
      <c r="O15" s="34"/>
      <c r="P15" s="36" t="s">
        <v>99</v>
      </c>
      <c r="Q15" s="37"/>
      <c r="R15" s="34" t="s">
        <v>60</v>
      </c>
      <c r="S15" s="38">
        <f>'[1] FA26  cost  20251011'!G55</f>
        <v>100.6</v>
      </c>
      <c r="T15" s="39">
        <v>8.1</v>
      </c>
      <c r="U15" s="40">
        <f t="shared" si="4"/>
        <v>12.419753086419753</v>
      </c>
      <c r="V15" s="41">
        <f t="shared" si="5"/>
        <v>12.419753086419753</v>
      </c>
      <c r="W15" s="42"/>
      <c r="X15" s="34" t="s">
        <v>61</v>
      </c>
      <c r="Y15" s="43">
        <v>30</v>
      </c>
      <c r="Z15" s="43">
        <v>50</v>
      </c>
      <c r="AA15" s="43">
        <v>32</v>
      </c>
      <c r="AB15" s="44">
        <v>6.5</v>
      </c>
      <c r="AC15" s="45">
        <v>2</v>
      </c>
      <c r="AD15" s="46"/>
      <c r="AE15" s="47"/>
      <c r="AF15" s="34"/>
      <c r="AG15" s="48"/>
      <c r="AH15" s="34"/>
      <c r="AI15" s="49"/>
      <c r="AJ15" s="48"/>
      <c r="AK15" s="50">
        <v>0</v>
      </c>
      <c r="AL15" s="51">
        <f t="shared" si="0"/>
        <v>0</v>
      </c>
      <c r="AM15" s="34">
        <v>0</v>
      </c>
      <c r="AN15" s="50">
        <v>0</v>
      </c>
      <c r="AO15" s="51">
        <f>IF(ISERROR(AV15*AN15),"",AV15*AN15)</f>
        <v>0</v>
      </c>
      <c r="AP15" s="34">
        <v>0</v>
      </c>
      <c r="AQ15" s="49">
        <v>0</v>
      </c>
      <c r="AR15" s="49">
        <v>0</v>
      </c>
      <c r="AS15" s="48">
        <f>IF(ISERROR(AL15+AO15+AR15),"",AL15+AO15+AR15)</f>
        <v>0</v>
      </c>
      <c r="AT15" s="48">
        <f t="shared" si="1"/>
        <v>12.419753086419753</v>
      </c>
      <c r="AU15" s="52">
        <f>IF(ISERROR((AV15-AT15)/AV15),"",(AV15-AT15)/AV15)</f>
        <v>0.19872560732775785</v>
      </c>
      <c r="AV15" s="42">
        <v>15.5</v>
      </c>
      <c r="AW15" s="45">
        <v>350</v>
      </c>
      <c r="AX15" s="48">
        <f t="shared" si="2"/>
        <v>4346.9135802469136</v>
      </c>
      <c r="AY15" s="48">
        <f t="shared" si="3"/>
        <v>5425</v>
      </c>
      <c r="BA15" s="2"/>
      <c r="BB15" s="2"/>
    </row>
    <row r="16" spans="1:54" ht="45.75" customHeight="1" x14ac:dyDescent="0.25">
      <c r="A16" s="34">
        <v>15</v>
      </c>
      <c r="B16" s="54"/>
      <c r="C16" s="54"/>
      <c r="D16" s="54"/>
      <c r="E16" s="54"/>
      <c r="F16" s="34" t="s">
        <v>87</v>
      </c>
      <c r="G16" s="34" t="s">
        <v>88</v>
      </c>
      <c r="H16" s="34" t="s">
        <v>89</v>
      </c>
      <c r="I16" s="34" t="s">
        <v>90</v>
      </c>
      <c r="J16" s="34" t="s">
        <v>91</v>
      </c>
      <c r="K16" s="34" t="s">
        <v>77</v>
      </c>
      <c r="L16" s="35" t="s">
        <v>66</v>
      </c>
      <c r="M16" s="34" t="s">
        <v>92</v>
      </c>
      <c r="N16" s="34"/>
      <c r="O16" s="34"/>
      <c r="P16" s="36" t="s">
        <v>100</v>
      </c>
      <c r="Q16" s="37"/>
      <c r="R16" s="34" t="s">
        <v>60</v>
      </c>
      <c r="S16" s="38">
        <f>'[1] FA26  cost  20251011'!G56</f>
        <v>120.1</v>
      </c>
      <c r="T16" s="39">
        <v>8.1</v>
      </c>
      <c r="U16" s="40">
        <f t="shared" si="4"/>
        <v>14.82716049382716</v>
      </c>
      <c r="V16" s="41">
        <f t="shared" si="5"/>
        <v>14.82716049382716</v>
      </c>
      <c r="W16" s="42"/>
      <c r="X16" s="34" t="s">
        <v>61</v>
      </c>
      <c r="Y16" s="43">
        <v>30</v>
      </c>
      <c r="Z16" s="43">
        <v>50</v>
      </c>
      <c r="AA16" s="43">
        <v>37</v>
      </c>
      <c r="AB16" s="44">
        <v>7</v>
      </c>
      <c r="AC16" s="45">
        <v>2</v>
      </c>
      <c r="AD16" s="46"/>
      <c r="AE16" s="47"/>
      <c r="AF16" s="34"/>
      <c r="AG16" s="48"/>
      <c r="AH16" s="34"/>
      <c r="AI16" s="49"/>
      <c r="AJ16" s="48"/>
      <c r="AK16" s="50">
        <v>0</v>
      </c>
      <c r="AL16" s="51">
        <f t="shared" si="0"/>
        <v>0</v>
      </c>
      <c r="AM16" s="34">
        <v>0</v>
      </c>
      <c r="AN16" s="50">
        <v>0</v>
      </c>
      <c r="AO16" s="51">
        <f t="shared" ref="AO16:AO17" si="17">IF(ISERROR(AV16*AN16),"",AV16*AN16)</f>
        <v>0</v>
      </c>
      <c r="AP16" s="34">
        <v>0</v>
      </c>
      <c r="AQ16" s="49">
        <v>0</v>
      </c>
      <c r="AR16" s="49">
        <v>0</v>
      </c>
      <c r="AS16" s="48">
        <f t="shared" ref="AS16" si="18">IF(ISERROR(AL16+AO16+AR16),"",AL16+AO16+AR16)</f>
        <v>0</v>
      </c>
      <c r="AT16" s="48">
        <f t="shared" si="1"/>
        <v>14.82716049382716</v>
      </c>
      <c r="AU16" s="52">
        <f t="shared" ref="AU16" si="19">IF(ISERROR((AV16-AT16)/AV16),"",(AV16-AT16)/AV16)</f>
        <v>0.19853186519853191</v>
      </c>
      <c r="AV16" s="42">
        <v>18.5</v>
      </c>
      <c r="AW16" s="45">
        <v>300</v>
      </c>
      <c r="AX16" s="51">
        <f t="shared" si="2"/>
        <v>4448.1481481481478</v>
      </c>
      <c r="AY16" s="51">
        <f t="shared" si="3"/>
        <v>5550</v>
      </c>
      <c r="BA16" s="2"/>
      <c r="BB16" s="2"/>
    </row>
    <row r="17" spans="1:54" ht="52.5" customHeight="1" x14ac:dyDescent="0.25">
      <c r="A17" s="34">
        <v>13</v>
      </c>
      <c r="B17" s="54"/>
      <c r="C17" s="54"/>
      <c r="D17" s="54"/>
      <c r="E17" s="54"/>
      <c r="F17" s="34" t="s">
        <v>51</v>
      </c>
      <c r="G17" s="34" t="s">
        <v>101</v>
      </c>
      <c r="H17" s="34" t="s">
        <v>62</v>
      </c>
      <c r="I17" s="34" t="s">
        <v>54</v>
      </c>
      <c r="J17" s="34" t="s">
        <v>102</v>
      </c>
      <c r="K17" s="34" t="s">
        <v>63</v>
      </c>
      <c r="L17" s="35" t="s">
        <v>57</v>
      </c>
      <c r="M17" s="34" t="s">
        <v>70</v>
      </c>
      <c r="N17" s="34"/>
      <c r="O17" s="34"/>
      <c r="P17" s="36" t="s">
        <v>103</v>
      </c>
      <c r="Q17" s="37"/>
      <c r="R17" s="34" t="s">
        <v>60</v>
      </c>
      <c r="S17" s="38">
        <f>'[1] FA26  cost  20251011'!G67</f>
        <v>129.9</v>
      </c>
      <c r="T17" s="39">
        <v>8.1</v>
      </c>
      <c r="U17" s="40">
        <f t="shared" si="4"/>
        <v>16.037037037037038</v>
      </c>
      <c r="V17" s="41">
        <f t="shared" si="5"/>
        <v>16.037037037037038</v>
      </c>
      <c r="W17" s="42"/>
      <c r="X17" s="34" t="s">
        <v>61</v>
      </c>
      <c r="Y17" s="43">
        <v>30</v>
      </c>
      <c r="Z17" s="43">
        <v>50</v>
      </c>
      <c r="AA17" s="43">
        <v>28</v>
      </c>
      <c r="AB17" s="44">
        <v>6.4</v>
      </c>
      <c r="AC17" s="45">
        <v>2</v>
      </c>
      <c r="AD17" s="46"/>
      <c r="AE17" s="47"/>
      <c r="AF17" s="34"/>
      <c r="AG17" s="48"/>
      <c r="AH17" s="34"/>
      <c r="AI17" s="49"/>
      <c r="AJ17" s="48"/>
      <c r="AK17" s="50">
        <v>0</v>
      </c>
      <c r="AL17" s="51">
        <f t="shared" si="0"/>
        <v>0</v>
      </c>
      <c r="AM17" s="34">
        <v>0</v>
      </c>
      <c r="AN17" s="50">
        <v>0</v>
      </c>
      <c r="AO17" s="51">
        <f t="shared" si="17"/>
        <v>0</v>
      </c>
      <c r="AP17" s="34">
        <v>0</v>
      </c>
      <c r="AQ17" s="49">
        <v>0</v>
      </c>
      <c r="AR17" s="49">
        <v>0</v>
      </c>
      <c r="AS17" s="48">
        <f>IF(ISERROR(AL17+AO17+AR17),"",AL17+AO17+AR17)</f>
        <v>0</v>
      </c>
      <c r="AT17" s="48">
        <f t="shared" si="1"/>
        <v>16.037037037037038</v>
      </c>
      <c r="AU17" s="52">
        <f>IF(ISERROR((AV17-AT17)/AV17),"",(AV17-AT17)/AV17)</f>
        <v>0.2021374608439285</v>
      </c>
      <c r="AV17" s="42">
        <v>20.100000000000001</v>
      </c>
      <c r="AW17" s="45">
        <v>300</v>
      </c>
      <c r="AX17" s="51">
        <f t="shared" si="2"/>
        <v>4811.1111111111113</v>
      </c>
      <c r="AY17" s="51">
        <f t="shared" si="3"/>
        <v>6030</v>
      </c>
      <c r="BA17" s="2"/>
      <c r="BB17" s="2"/>
    </row>
    <row r="18" spans="1:54" ht="52.5" customHeight="1" x14ac:dyDescent="0.25">
      <c r="A18" s="34">
        <v>14</v>
      </c>
      <c r="B18" s="54"/>
      <c r="C18" s="54"/>
      <c r="D18" s="54"/>
      <c r="E18" s="54"/>
      <c r="F18" s="34" t="s">
        <v>51</v>
      </c>
      <c r="G18" s="34" t="s">
        <v>101</v>
      </c>
      <c r="H18" s="34" t="s">
        <v>62</v>
      </c>
      <c r="I18" s="34" t="s">
        <v>54</v>
      </c>
      <c r="J18" s="34" t="s">
        <v>102</v>
      </c>
      <c r="K18" s="34" t="s">
        <v>63</v>
      </c>
      <c r="L18" s="35" t="s">
        <v>64</v>
      </c>
      <c r="M18" s="34" t="s">
        <v>70</v>
      </c>
      <c r="N18" s="34"/>
      <c r="O18" s="34"/>
      <c r="P18" s="36" t="s">
        <v>104</v>
      </c>
      <c r="Q18" s="37"/>
      <c r="R18" s="34" t="s">
        <v>60</v>
      </c>
      <c r="S18" s="38">
        <f>'[1] FA26  cost  20251011'!G68</f>
        <v>160.80000000000001</v>
      </c>
      <c r="T18" s="39">
        <v>8.1</v>
      </c>
      <c r="U18" s="40">
        <f t="shared" si="4"/>
        <v>19.851851851851855</v>
      </c>
      <c r="V18" s="41">
        <f t="shared" si="5"/>
        <v>19.851851851851855</v>
      </c>
      <c r="W18" s="42"/>
      <c r="X18" s="34" t="s">
        <v>61</v>
      </c>
      <c r="Y18" s="43">
        <v>30</v>
      </c>
      <c r="Z18" s="43">
        <v>50</v>
      </c>
      <c r="AA18" s="43">
        <v>32</v>
      </c>
      <c r="AB18" s="44">
        <v>6.5</v>
      </c>
      <c r="AC18" s="45">
        <v>2</v>
      </c>
      <c r="AD18" s="46"/>
      <c r="AE18" s="47"/>
      <c r="AF18" s="34"/>
      <c r="AG18" s="48"/>
      <c r="AH18" s="34"/>
      <c r="AI18" s="49"/>
      <c r="AJ18" s="48"/>
      <c r="AK18" s="50">
        <v>0</v>
      </c>
      <c r="AL18" s="51">
        <f t="shared" si="0"/>
        <v>0</v>
      </c>
      <c r="AM18" s="34">
        <v>0</v>
      </c>
      <c r="AN18" s="50">
        <v>0</v>
      </c>
      <c r="AO18" s="51">
        <f>IF(ISERROR(AV18*AN18),"",AV18*AN18)</f>
        <v>0</v>
      </c>
      <c r="AP18" s="34">
        <v>0</v>
      </c>
      <c r="AQ18" s="49">
        <v>0</v>
      </c>
      <c r="AR18" s="49">
        <v>0</v>
      </c>
      <c r="AS18" s="48">
        <f>IF(ISERROR(AL18+AO18+AR18),"",AL18+AO18+AR18)</f>
        <v>0</v>
      </c>
      <c r="AT18" s="48">
        <f t="shared" si="1"/>
        <v>19.851851851851855</v>
      </c>
      <c r="AU18" s="52">
        <f>IF(ISERROR((AV18-AT18)/AV18),"",(AV18-AT18)/AV18)</f>
        <v>0.20273687341960417</v>
      </c>
      <c r="AV18" s="42">
        <v>24.9</v>
      </c>
      <c r="AW18" s="45">
        <v>300</v>
      </c>
      <c r="AX18" s="48">
        <f t="shared" si="2"/>
        <v>5955.5555555555566</v>
      </c>
      <c r="AY18" s="48">
        <f t="shared" si="3"/>
        <v>7470</v>
      </c>
      <c r="BA18" s="2"/>
      <c r="BB18" s="2"/>
    </row>
  </sheetData>
  <sheetProtection insertRows="0" deleteRows="0" sort="0"/>
  <protectedRanges>
    <protectedRange sqref="AV5:AW18 R2:AJ18 A2:K18 M2:O18 M19:AW256 AR4:AW4 AP2:AS2 AU2:AW3 AR6:AS6 AU6 A19:J256 AR3:AS3 AR5:AU5 AR9:AS9 AU9 AR7:AU8 AR12:AS12 AU12 AR10:AU11 AR15:AS15 AU15 AR13:AU14 AR18:AS18 AU18 AM2:AM18 AP3:AQ18 AR16:AU17" name="Range1"/>
    <protectedRange sqref="K19:K261" name="Range1_1"/>
    <protectedRange sqref="L2:L256" name="Range1_2"/>
    <protectedRange sqref="AL5 AL8 AL11 AL14 AL17" name="Range1_3"/>
    <protectedRange sqref="AL4 AL7 AL10 AL13 AL16" name="Range1_4"/>
    <protectedRange sqref="AN2:AO18" name="Range1_5"/>
    <protectedRange sqref="AT2:AT3 AT6 AT9 AT12 AT15 AT18" name="Range1_6"/>
    <protectedRange sqref="AK2:AL2 AL6 AL3 AL9 AL12 AL15 AL18 AK3:AK18" name="Range1_7"/>
    <protectedRange sqref="Q2:Q18" name="Range1_9"/>
    <protectedRange sqref="P2:P18" name="Range1_8_1_1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F2:F18</xm:sqref>
        </x14:dataValidation>
        <x14:dataValidation type="list" allowBlank="1" showInputMessage="1" showErrorMessage="1">
          <x14:formula1>
            <xm:f>[1]ValueSelect!#REF!</xm:f>
          </x14:formula1>
          <xm:sqref>E2:E18</xm:sqref>
        </x14:dataValidation>
        <x14:dataValidation type="list" allowBlank="1" showInputMessage="1" showErrorMessage="1">
          <x14:formula1>
            <xm:f>[1]Data!#REF!</xm:f>
          </x14:formula1>
          <xm:sqref>R2:R18</xm:sqref>
        </x14:dataValidation>
        <x14:dataValidation type="list" allowBlank="1" showInputMessage="1" showErrorMessage="1">
          <x14:formula1>
            <xm:f>[1]Data!#REF!</xm:f>
          </x14:formula1>
          <xm:sqref>X2:X18</xm:sqref>
        </x14:dataValidation>
        <x14:dataValidation type="list" allowBlank="1" showInputMessage="1" showErrorMessage="1">
          <x14:formula1>
            <xm:f>[1]ValueSelect!#REF!</xm:f>
          </x14:formula1>
          <xm:sqref>D2:D18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2025-12-05T11:25:17Z</dcterms:created>
  <dcterms:modified xsi:type="dcterms:W3CDTF">2025-12-05T11:25:54Z</dcterms:modified>
</cp:coreProperties>
</file>