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B84B033-F05C-4B51-997B-C455B46BD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LLOCATE">[2]comments!$F$3:$F$21</definedName>
    <definedName name="as">'[3]1-Import Product Data Sheet'!$X$2</definedName>
    <definedName name="ATotalsPos">#REF!</definedName>
    <definedName name="biab">'[4]BIAB OCT 00'!$A$5:$AB$70</definedName>
    <definedName name="bigidea">[5]Lists!$I$6:$I$29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nnum">'[1]other data'!$BI$2:$BI$18</definedName>
    <definedName name="scalenum">'[1]other data'!$BG$2:$BG$18</definedName>
    <definedName name="sheets">'[4]SHEETS OCT 00'!$A$6:$AC$102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8" l="1"/>
  <c r="AJ9" i="8"/>
  <c r="AJ7" i="8"/>
  <c r="AJ6" i="8"/>
  <c r="AJ5" i="8"/>
  <c r="AJ8" i="8"/>
  <c r="AJ4" i="8"/>
  <c r="AJ3" i="8"/>
  <c r="AJ2" i="8"/>
  <c r="BD3" i="8"/>
  <c r="BD4" i="8"/>
  <c r="BD5" i="8"/>
  <c r="BD6" i="8"/>
  <c r="BD7" i="8"/>
  <c r="BD8" i="8"/>
  <c r="BD9" i="8"/>
  <c r="BD10" i="8"/>
  <c r="BD2" i="8"/>
  <c r="BG10" i="8"/>
  <c r="AW10" i="8"/>
  <c r="AT10" i="8"/>
  <c r="AQ10" i="8"/>
  <c r="AO10" i="8"/>
  <c r="AM10" i="8"/>
  <c r="AD10" i="8"/>
  <c r="AE10" i="8" s="1"/>
  <c r="AG10" i="8" s="1"/>
  <c r="BG9" i="8"/>
  <c r="AW9" i="8"/>
  <c r="AT9" i="8"/>
  <c r="AQ9" i="8"/>
  <c r="AO9" i="8"/>
  <c r="AM9" i="8"/>
  <c r="AD9" i="8"/>
  <c r="AE9" i="8" s="1"/>
  <c r="AG9" i="8" s="1"/>
  <c r="BG8" i="8"/>
  <c r="AW8" i="8"/>
  <c r="AT8" i="8"/>
  <c r="AQ8" i="8"/>
  <c r="AO8" i="8"/>
  <c r="AM8" i="8"/>
  <c r="AD8" i="8"/>
  <c r="AE8" i="8" s="1"/>
  <c r="AG8" i="8" s="1"/>
  <c r="BG7" i="8"/>
  <c r="AW7" i="8"/>
  <c r="AT7" i="8"/>
  <c r="AQ7" i="8"/>
  <c r="AO7" i="8"/>
  <c r="AM7" i="8"/>
  <c r="AD7" i="8"/>
  <c r="AE7" i="8" s="1"/>
  <c r="AG7" i="8" s="1"/>
  <c r="BG6" i="8"/>
  <c r="AW6" i="8"/>
  <c r="AT6" i="8"/>
  <c r="AQ6" i="8"/>
  <c r="AO6" i="8"/>
  <c r="AM6" i="8"/>
  <c r="AD6" i="8"/>
  <c r="AE6" i="8" s="1"/>
  <c r="AG6" i="8" s="1"/>
  <c r="BG5" i="8"/>
  <c r="AW5" i="8"/>
  <c r="AT5" i="8"/>
  <c r="AQ5" i="8"/>
  <c r="AO5" i="8"/>
  <c r="AM5" i="8"/>
  <c r="AD5" i="8"/>
  <c r="AE5" i="8" s="1"/>
  <c r="AG5" i="8" s="1"/>
  <c r="BG4" i="8"/>
  <c r="AW4" i="8"/>
  <c r="AT4" i="8"/>
  <c r="AQ4" i="8"/>
  <c r="AO4" i="8"/>
  <c r="AM4" i="8"/>
  <c r="AD4" i="8"/>
  <c r="AE4" i="8" s="1"/>
  <c r="AG4" i="8" s="1"/>
  <c r="BG3" i="8"/>
  <c r="AW3" i="8"/>
  <c r="AT3" i="8"/>
  <c r="AQ3" i="8"/>
  <c r="AO3" i="8"/>
  <c r="AM3" i="8"/>
  <c r="AD3" i="8"/>
  <c r="AE3" i="8" s="1"/>
  <c r="AG3" i="8" s="1"/>
  <c r="BG2" i="8"/>
  <c r="AW2" i="8"/>
  <c r="AT2" i="8"/>
  <c r="AQ2" i="8"/>
  <c r="AO2" i="8"/>
  <c r="AM2" i="8"/>
  <c r="AD2" i="8"/>
  <c r="AE2" i="8" s="1"/>
  <c r="AG2" i="8" s="1"/>
  <c r="AK8" i="8" l="1"/>
  <c r="AK4" i="8"/>
  <c r="AK9" i="8"/>
  <c r="AX2" i="8"/>
  <c r="AX9" i="8"/>
  <c r="AK3" i="8"/>
  <c r="AK5" i="8"/>
  <c r="AX5" i="8"/>
  <c r="AX4" i="8"/>
  <c r="AX8" i="8"/>
  <c r="AX3" i="8"/>
  <c r="AK7" i="8"/>
  <c r="AX6" i="8"/>
  <c r="AK2" i="8"/>
  <c r="AX7" i="8"/>
  <c r="AK6" i="8"/>
  <c r="AX10" i="8"/>
  <c r="AK10" i="8"/>
  <c r="AY6" i="8" l="1"/>
  <c r="AZ6" i="8" s="1"/>
  <c r="BF6" i="8" s="1"/>
  <c r="AY7" i="8"/>
  <c r="AZ7" i="8" s="1"/>
  <c r="BF7" i="8" s="1"/>
  <c r="AY8" i="8"/>
  <c r="AZ8" i="8" s="1"/>
  <c r="BF8" i="8" s="1"/>
  <c r="AY9" i="8"/>
  <c r="AZ9" i="8" s="1"/>
  <c r="BF9" i="8" s="1"/>
  <c r="AY4" i="8"/>
  <c r="AZ4" i="8" s="1"/>
  <c r="BF4" i="8" s="1"/>
  <c r="AY3" i="8"/>
  <c r="AZ3" i="8" s="1"/>
  <c r="BF3" i="8" s="1"/>
  <c r="AY2" i="8"/>
  <c r="AZ2" i="8" s="1"/>
  <c r="BF2" i="8" s="1"/>
  <c r="AY5" i="8"/>
  <c r="AZ5" i="8" s="1"/>
  <c r="BF5" i="8" s="1"/>
  <c r="AY10" i="8"/>
  <c r="AZ10" i="8" s="1"/>
  <c r="BF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<sst xmlns="http://schemas.openxmlformats.org/spreadsheetml/2006/main" count="176" uniqueCount="84">
  <si>
    <t>Brand</t>
  </si>
  <si>
    <t>Package Type</t>
  </si>
  <si>
    <t>Licensor</t>
  </si>
  <si>
    <t>Normal</t>
  </si>
  <si>
    <t>BLANKET</t>
  </si>
  <si>
    <t>Southern Living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</si>
  <si>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</si>
  <si>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</si>
  <si>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</si>
  <si>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</si>
  <si>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</si>
  <si>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</si>
  <si>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</si>
  <si>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</si>
  <si>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</si>
  <si>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</si>
  <si>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</si>
  <si>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</si>
  <si>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</si>
  <si>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</si>
  <si>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</si>
  <si>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</si>
  <si>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</si>
  <si>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</si>
  <si>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</si>
  <si>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</si>
  <si>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</si>
  <si>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</si>
  <si>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</si>
  <si>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</si>
  <si>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</si>
  <si>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</si>
  <si>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</si>
  <si>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</si>
  <si>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</si>
  <si>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</si>
  <si>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</si>
  <si>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</si>
  <si>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</si>
  <si>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</si>
  <si>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</si>
  <si>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</si>
  <si>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</si>
  <si>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</si>
  <si>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</si>
  <si>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</si>
  <si>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</si>
  <si>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</si>
  <si>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</si>
  <si>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</si>
  <si>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</si>
  <si>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</si>
  <si>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</si>
  <si>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</si>
  <si>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</si>
  <si>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</si>
  <si>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</si>
  <si>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</si>
  <si>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</si>
  <si>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</si>
  <si>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</si>
  <si>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</si>
  <si>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</si>
  <si>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>Waffle</t>
  </si>
  <si>
    <t>Cotton Blanket</t>
  </si>
  <si>
    <t>Cotton Waffle Blanket</t>
  </si>
  <si>
    <t>100% Cotton, 300gsm, Solid
Ribbon + Insert, Case Pack 2</t>
  </si>
  <si>
    <t>100% Cotton, 300gsm</t>
  </si>
  <si>
    <t>66"x90"</t>
  </si>
  <si>
    <t>90"x90"</t>
  </si>
  <si>
    <t>108"x90"</t>
  </si>
  <si>
    <t>White
11-0601TCX</t>
  </si>
  <si>
    <t>6301.40.0010</t>
  </si>
  <si>
    <t>HUMUS
15-1304TCX</t>
  </si>
  <si>
    <t>GREEN
18-0523 TCX</t>
  </si>
  <si>
    <t>DL51-1275</t>
    <phoneticPr fontId="9" type="noConversion"/>
  </si>
  <si>
    <t>DL51-1276</t>
  </si>
  <si>
    <t>DL51-1277</t>
  </si>
  <si>
    <t>DL51-1278</t>
  </si>
  <si>
    <t>DL51-1279</t>
  </si>
  <si>
    <t>DL51-1280</t>
  </si>
  <si>
    <t>DL51-1281</t>
  </si>
  <si>
    <t>DL51-1282</t>
  </si>
  <si>
    <t>DL51-1283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</si>
</sst>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9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2" fillId="6" borderId="3" xfId="0" applyNumberFormat="1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4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178" fontId="7" fillId="4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78" fontId="0" fillId="2" borderId="1" xfId="5" applyNumberFormat="1" applyFont="1" applyFill="1" applyBorder="1" applyAlignment="1">
      <alignment vertical="center" wrapText="1"/>
    </xf>
    <xf numFmtId="178" fontId="0" fillId="0" borderId="3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181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78" fontId="0" fillId="2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78" fontId="0" fillId="2" borderId="4" xfId="0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4" applyBorder="1" applyAlignment="1">
      <alignment vertical="center" wrapText="1"/>
    </xf>
    <xf numFmtId="0" fontId="3" fillId="0" borderId="1" xfId="4" applyBorder="1" applyAlignment="1">
      <alignment vertical="center" wrapText="1"/>
    </xf>
    <xf numFmtId="0" fontId="4" fillId="5" borderId="1" xfId="0" applyFont="1" applyFill="1" applyBorder="1"/>
  </cellXfs>
  <cellStyles count="12">
    <cellStyle name="Comma 13" xfId="9" xr:uid="{32C193DF-9D84-4EC6-88F0-630F2406484B}"/>
    <cellStyle name="Currency 2" xfId="5" xr:uid="{2FAF1D55-D6CB-42D0-8B51-42EB00C03301}"/>
    <cellStyle name="Currency 2 3 2" xfId="8" xr:uid="{4B805A1F-6B8A-48B0-8B49-56E019DFEDFE}"/>
    <cellStyle name="Currency_Sheet1 2" xfId="11" xr:uid="{1CCA0375-BD36-4529-BA13-A14A9561A6F7}"/>
    <cellStyle name="Normal 2" xfId="4" xr:uid="{48B94C46-0AEB-498B-8577-219C43D37EB5}"/>
    <cellStyle name="Normal 2 18 2" xfId="1" xr:uid="{1BA08453-9F65-454B-A4A0-7177E70831F2}"/>
    <cellStyle name="Normal 283" xfId="7" xr:uid="{2C3B2915-3174-49E3-A997-3542868FB3EF}"/>
    <cellStyle name="Normal_Copy of Request For Quote -- updated by VV on 043008 FINAL FINAL (4)" xfId="10" xr:uid="{5749AC4B-6B99-4195-B98A-626A1BD4CB03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10"/>
  <sheetViews>
    <sheetView tabSelected="1" topLeftCell="S1" zoomScale="99" zoomScaleNormal="99" workbookViewId="0">
      <selection activeCell="AB3" sqref="AB3:AB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21.7109375" style="3" customWidth="1"/>
    <col min="5" max="5" width="9.85546875" style="3" customWidth="1"/>
    <col min="6" max="6" width="11.28515625" style="3" customWidth="1"/>
    <col min="7" max="7" width="9.140625" style="3" customWidth="1"/>
    <col min="8" max="8" width="8" style="3" customWidth="1"/>
    <col min="9" max="9" width="8.5703125" style="3" customWidth="1"/>
    <col min="10" max="10" width="18.85546875" style="3" customWidth="1"/>
    <col min="11" max="11" width="15.28515625" style="44" customWidth="1"/>
    <col min="12" max="12" width="10.5703125" style="3" customWidth="1"/>
    <col min="13" max="13" width="12.42578125" style="3" customWidth="1"/>
    <col min="14" max="14" width="6.140625" style="3" customWidth="1"/>
    <col min="15" max="15" width="8.5703125" style="3" customWidth="1"/>
    <col min="16" max="16" width="6.85546875" style="3" customWidth="1"/>
    <col min="17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39" customWidth="1"/>
    <col min="26" max="26" width="8.7109375" style="39" customWidth="1"/>
    <col min="27" max="27" width="7.140625" style="39" customWidth="1"/>
    <col min="28" max="28" width="9" style="5" customWidth="1"/>
    <col min="29" max="29" width="6.28515625" style="7" customWidth="1"/>
    <col min="30" max="30" width="10" style="41" customWidth="1"/>
    <col min="31" max="31" width="9.85546875" style="7" customWidth="1"/>
    <col min="32" max="32" width="7.85546875" style="3" customWidth="1"/>
    <col min="33" max="33" width="8.85546875" style="6" customWidth="1"/>
    <col min="34" max="34" width="13.2851562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3" customWidth="1"/>
    <col min="56" max="57" width="9.140625" style="3"/>
    <col min="58" max="59" width="9.140625" style="6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7" t="s">
        <v>8</v>
      </c>
      <c r="D1" s="38" t="s">
        <v>0</v>
      </c>
      <c r="E1" s="38" t="s">
        <v>2</v>
      </c>
      <c r="F1" s="13" t="s">
        <v>55</v>
      </c>
      <c r="G1" s="37" t="s">
        <v>9</v>
      </c>
      <c r="H1" s="12" t="s">
        <v>10</v>
      </c>
      <c r="I1" s="36" t="s">
        <v>57</v>
      </c>
      <c r="J1" s="12" t="s">
        <v>11</v>
      </c>
      <c r="K1" s="36" t="s">
        <v>60</v>
      </c>
      <c r="L1" s="12" t="s">
        <v>12</v>
      </c>
      <c r="M1" s="12" t="s">
        <v>13</v>
      </c>
      <c r="N1" s="37" t="s">
        <v>14</v>
      </c>
      <c r="O1" s="37" t="s">
        <v>61</v>
      </c>
      <c r="P1" s="37" t="s">
        <v>15</v>
      </c>
      <c r="Q1" s="37" t="s">
        <v>16</v>
      </c>
      <c r="R1" s="36" t="s">
        <v>58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0" t="s">
        <v>22</v>
      </c>
      <c r="Z1" s="40" t="s">
        <v>23</v>
      </c>
      <c r="AA1" s="40" t="s">
        <v>24</v>
      </c>
      <c r="AB1" s="20" t="s">
        <v>25</v>
      </c>
      <c r="AC1" s="21" t="s">
        <v>26</v>
      </c>
      <c r="AD1" s="42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19" t="s">
        <v>44</v>
      </c>
      <c r="AV1" s="24" t="s">
        <v>45</v>
      </c>
      <c r="AW1" s="23" t="s">
        <v>46</v>
      </c>
      <c r="AX1" s="23" t="s">
        <v>47</v>
      </c>
      <c r="AY1" s="26" t="s">
        <v>48</v>
      </c>
      <c r="AZ1" s="27" t="s">
        <v>49</v>
      </c>
      <c r="BA1" s="28" t="s">
        <v>50</v>
      </c>
      <c r="BB1" s="45" t="s">
        <v>62</v>
      </c>
      <c r="BC1" s="29" t="s">
        <v>51</v>
      </c>
      <c r="BD1" s="27" t="s">
        <v>59</v>
      </c>
      <c r="BE1" s="11" t="s">
        <v>52</v>
      </c>
      <c r="BF1" s="23" t="s">
        <v>53</v>
      </c>
      <c r="BG1" s="23" t="s">
        <v>54</v>
      </c>
    </row>
    <row r="2" spans="1:59" s="62" customFormat="1" ht="20.100000000000001" customHeight="1">
      <c r="A2" s="46">
        <v>1</v>
      </c>
      <c r="B2" s="47"/>
      <c r="C2" s="47"/>
      <c r="D2" s="63" t="s">
        <v>5</v>
      </c>
      <c r="E2" s="47"/>
      <c r="F2" s="63" t="s">
        <v>4</v>
      </c>
      <c r="G2" s="63" t="s">
        <v>63</v>
      </c>
      <c r="H2" s="63" t="s">
        <v>65</v>
      </c>
      <c r="I2" s="63" t="s">
        <v>64</v>
      </c>
      <c r="J2" s="63" t="s">
        <v>66</v>
      </c>
      <c r="K2" s="64" t="s">
        <v>67</v>
      </c>
      <c r="L2" s="47" t="s">
        <v>68</v>
      </c>
      <c r="M2" s="63" t="s">
        <v>71</v>
      </c>
      <c r="N2" s="47"/>
      <c r="O2" s="47"/>
      <c r="P2" s="66" t="s">
        <v>75</v>
      </c>
      <c r="Q2" s="47"/>
      <c r="R2" s="47" t="s">
        <v>56</v>
      </c>
      <c r="S2" s="48"/>
      <c r="T2" s="49">
        <v>7.95</v>
      </c>
      <c r="U2" s="50">
        <v>11.4</v>
      </c>
      <c r="V2" s="51">
        <v>11.4</v>
      </c>
      <c r="W2" s="52"/>
      <c r="X2" s="47" t="s">
        <v>3</v>
      </c>
      <c r="Y2" s="53">
        <v>40</v>
      </c>
      <c r="Z2" s="53">
        <v>32</v>
      </c>
      <c r="AA2" s="53">
        <v>23</v>
      </c>
      <c r="AB2" s="49">
        <v>1.25</v>
      </c>
      <c r="AC2" s="54">
        <v>2</v>
      </c>
      <c r="AD2" s="55">
        <f>IF(Y2="","",Y2*Z2*AA2/1000000)</f>
        <v>2.9000000000000001E-2</v>
      </c>
      <c r="AE2" s="56">
        <f>IF(AC2="","",65/AD2*AC2)</f>
        <v>4483</v>
      </c>
      <c r="AF2" s="47">
        <v>3300</v>
      </c>
      <c r="AG2" s="57">
        <f>IF(ISERROR(AF2/AE2),"",AF2/AE2)</f>
        <v>0.74</v>
      </c>
      <c r="AH2" s="47" t="s">
        <v>72</v>
      </c>
      <c r="AI2" s="58">
        <v>0.27400000000000002</v>
      </c>
      <c r="AJ2" s="57">
        <f>IF(ISERROR(V2*AI2),"",V2*AI2)</f>
        <v>3.12</v>
      </c>
      <c r="AK2" s="57">
        <f t="shared" ref="AK2:AK10" si="0">IF(ISERROR(V2+AG2+AJ2),"",V2+AG2+AJ2)</f>
        <v>15.26</v>
      </c>
      <c r="AL2" s="58">
        <v>0.01</v>
      </c>
      <c r="AM2" s="57">
        <f t="shared" ref="AM2:AM10" si="1">IF(ISERROR(BA2*AL2),"",BA2*AL2)</f>
        <v>0.22</v>
      </c>
      <c r="AN2" s="58">
        <v>0.05</v>
      </c>
      <c r="AO2" s="57">
        <f t="shared" ref="AO2:AO10" si="2">IF(ISERROR(BA2*AN2),"",BA2*AN2)</f>
        <v>1.1200000000000001</v>
      </c>
      <c r="AP2" s="58">
        <v>0.08</v>
      </c>
      <c r="AQ2" s="57">
        <f t="shared" ref="AQ2:AQ10" si="3">IF(ISERROR(BA2*AP2),"",BA2*AP2)</f>
        <v>1.79</v>
      </c>
      <c r="AR2" s="47"/>
      <c r="AS2" s="58"/>
      <c r="AT2" s="57">
        <f t="shared" ref="AT2:AT10" si="4">IF(ISERROR(BA2*AS2),"",BA2*AS2)</f>
        <v>0</v>
      </c>
      <c r="AU2" s="47"/>
      <c r="AV2" s="58"/>
      <c r="AW2" s="59">
        <f t="shared" ref="AW2:AW10" si="5">IF(ISERROR(BA2*AV2),"",BA2*AV2)</f>
        <v>0</v>
      </c>
      <c r="AX2" s="57">
        <f>IF(ISERROR(AM2+AO2+AQ2+AT2+AW2),"",AM2+AO2+AQ2+AT2+AW2)</f>
        <v>3.13</v>
      </c>
      <c r="AY2" s="57">
        <f t="shared" ref="AY2:AY10" si="6">IF(ISERROR(AK2+AX2),"",AK2+AX2)</f>
        <v>18.39</v>
      </c>
      <c r="AZ2" s="60">
        <f t="shared" ref="AZ2:AZ10" si="7">IF(ISERROR((BA2-AY2)/BA2),"",(BA2-AY2)/BA2)</f>
        <v>0.17899999999999999</v>
      </c>
      <c r="BA2" s="52">
        <v>22.4</v>
      </c>
      <c r="BB2" s="52"/>
      <c r="BC2" s="52">
        <v>79</v>
      </c>
      <c r="BD2" s="60">
        <f>IF(ISERROR((BC2-BA2)/BC2),"",(BC2-BA2)/BC2)</f>
        <v>0.71650000000000003</v>
      </c>
      <c r="BE2" s="61">
        <v>0</v>
      </c>
      <c r="BF2" s="57">
        <f t="shared" ref="BF2:BF10" si="8">IF(ISERROR(AZ2*BE2),"",AY2*BE2)</f>
        <v>0</v>
      </c>
      <c r="BG2" s="57">
        <f>IF(ISERROR(BA2*BE2),"",BA2*BE2)</f>
        <v>0</v>
      </c>
    </row>
    <row r="3" spans="1:59" s="62" customFormat="1" ht="20.100000000000001" customHeight="1">
      <c r="A3" s="46">
        <v>2</v>
      </c>
      <c r="B3" s="47"/>
      <c r="C3" s="47"/>
      <c r="D3" s="63" t="s">
        <v>5</v>
      </c>
      <c r="E3" s="47"/>
      <c r="F3" s="63" t="s">
        <v>4</v>
      </c>
      <c r="G3" s="63" t="s">
        <v>63</v>
      </c>
      <c r="H3" s="63" t="s">
        <v>65</v>
      </c>
      <c r="I3" s="63" t="s">
        <v>64</v>
      </c>
      <c r="J3" s="63" t="s">
        <v>66</v>
      </c>
      <c r="K3" s="64" t="s">
        <v>67</v>
      </c>
      <c r="L3" s="47" t="s">
        <v>69</v>
      </c>
      <c r="M3" s="63" t="s">
        <v>71</v>
      </c>
      <c r="N3" s="47"/>
      <c r="O3" s="47"/>
      <c r="P3" s="66" t="s">
        <v>76</v>
      </c>
      <c r="Q3" s="47"/>
      <c r="R3" s="47" t="s">
        <v>56</v>
      </c>
      <c r="S3" s="48"/>
      <c r="T3" s="49">
        <v>7.95</v>
      </c>
      <c r="U3" s="50">
        <v>14.75</v>
      </c>
      <c r="V3" s="51">
        <v>14.75</v>
      </c>
      <c r="W3" s="52"/>
      <c r="X3" s="47" t="s">
        <v>3</v>
      </c>
      <c r="Y3" s="53">
        <v>40</v>
      </c>
      <c r="Z3" s="53">
        <v>32</v>
      </c>
      <c r="AA3" s="53">
        <v>25.5</v>
      </c>
      <c r="AB3" s="49">
        <v>1.25</v>
      </c>
      <c r="AC3" s="61">
        <v>2</v>
      </c>
      <c r="AD3" s="55">
        <f t="shared" ref="AD3:AD10" si="9">IF(Y3="","",Y3*Z3*AA3/1000000)</f>
        <v>3.3000000000000002E-2</v>
      </c>
      <c r="AE3" s="56">
        <f t="shared" ref="AE3:AE10" si="10">IF(AC3="","",65/AD3*AC3)</f>
        <v>3939</v>
      </c>
      <c r="AF3" s="47">
        <v>3300</v>
      </c>
      <c r="AG3" s="57">
        <f t="shared" ref="AG3:AG10" si="11">IF(ISERROR(AF3/AE3),"",AF3/AE3)</f>
        <v>0.84</v>
      </c>
      <c r="AH3" s="47" t="s">
        <v>72</v>
      </c>
      <c r="AI3" s="58">
        <v>0.27400000000000002</v>
      </c>
      <c r="AJ3" s="57">
        <f>IF(ISERROR(V3*AI3),"",V3*AI3)</f>
        <v>4.04</v>
      </c>
      <c r="AK3" s="57">
        <f t="shared" si="0"/>
        <v>19.63</v>
      </c>
      <c r="AL3" s="58">
        <v>0.01</v>
      </c>
      <c r="AM3" s="57">
        <f t="shared" si="1"/>
        <v>0.28000000000000003</v>
      </c>
      <c r="AN3" s="58">
        <v>0.05</v>
      </c>
      <c r="AO3" s="57">
        <f t="shared" si="2"/>
        <v>1.4</v>
      </c>
      <c r="AP3" s="58">
        <v>0.08</v>
      </c>
      <c r="AQ3" s="57">
        <f t="shared" si="3"/>
        <v>2.2400000000000002</v>
      </c>
      <c r="AR3" s="47"/>
      <c r="AS3" s="58"/>
      <c r="AT3" s="57">
        <f t="shared" si="4"/>
        <v>0</v>
      </c>
      <c r="AU3" s="47"/>
      <c r="AV3" s="58"/>
      <c r="AW3" s="59">
        <f t="shared" si="5"/>
        <v>0</v>
      </c>
      <c r="AX3" s="57">
        <f t="shared" ref="AX3:AX10" si="12">IF(ISERROR(AM3+AO3+AQ3+AT3+AW3),"",AM3+AO3+AQ3+AT3+AW3)</f>
        <v>3.92</v>
      </c>
      <c r="AY3" s="57">
        <f t="shared" si="6"/>
        <v>23.55</v>
      </c>
      <c r="AZ3" s="60">
        <f t="shared" si="7"/>
        <v>0.15890000000000001</v>
      </c>
      <c r="BA3" s="52">
        <v>28</v>
      </c>
      <c r="BB3" s="52"/>
      <c r="BC3" s="52">
        <v>89</v>
      </c>
      <c r="BD3" s="60">
        <f t="shared" ref="BD3:BD10" si="13">IF(ISERROR((BC3-BA3)/BC3),"",(BC3-BA3)/BC3)</f>
        <v>0.68540000000000001</v>
      </c>
      <c r="BE3" s="61">
        <v>0</v>
      </c>
      <c r="BF3" s="57">
        <f t="shared" si="8"/>
        <v>0</v>
      </c>
      <c r="BG3" s="57">
        <f t="shared" ref="BG3:BG10" si="14">IF(ISERROR(BA3*BE3),"",BA3*BE3)</f>
        <v>0</v>
      </c>
    </row>
    <row r="4" spans="1:59" s="62" customFormat="1" ht="20.100000000000001" customHeight="1">
      <c r="A4" s="46">
        <v>3</v>
      </c>
      <c r="B4" s="47"/>
      <c r="C4" s="47"/>
      <c r="D4" s="63" t="s">
        <v>5</v>
      </c>
      <c r="E4" s="47"/>
      <c r="F4" s="63" t="s">
        <v>4</v>
      </c>
      <c r="G4" s="63" t="s">
        <v>63</v>
      </c>
      <c r="H4" s="63" t="s">
        <v>65</v>
      </c>
      <c r="I4" s="63" t="s">
        <v>64</v>
      </c>
      <c r="J4" s="63" t="s">
        <v>66</v>
      </c>
      <c r="K4" s="64" t="s">
        <v>67</v>
      </c>
      <c r="L4" s="47" t="s">
        <v>70</v>
      </c>
      <c r="M4" s="63" t="s">
        <v>71</v>
      </c>
      <c r="N4" s="47"/>
      <c r="O4" s="47"/>
      <c r="P4" s="66" t="s">
        <v>77</v>
      </c>
      <c r="Q4" s="47"/>
      <c r="R4" s="47" t="s">
        <v>56</v>
      </c>
      <c r="S4" s="48"/>
      <c r="T4" s="49">
        <v>7.95</v>
      </c>
      <c r="U4" s="50">
        <v>17.100000000000001</v>
      </c>
      <c r="V4" s="51">
        <v>17.100000000000001</v>
      </c>
      <c r="W4" s="52"/>
      <c r="X4" s="47" t="s">
        <v>3</v>
      </c>
      <c r="Y4" s="53">
        <v>40</v>
      </c>
      <c r="Z4" s="53">
        <v>32</v>
      </c>
      <c r="AA4" s="53">
        <v>30.5</v>
      </c>
      <c r="AB4" s="49">
        <v>1.25</v>
      </c>
      <c r="AC4" s="61">
        <v>2</v>
      </c>
      <c r="AD4" s="55">
        <f t="shared" si="9"/>
        <v>3.9E-2</v>
      </c>
      <c r="AE4" s="56">
        <f t="shared" si="10"/>
        <v>3333</v>
      </c>
      <c r="AF4" s="47">
        <v>3300</v>
      </c>
      <c r="AG4" s="57">
        <f t="shared" si="11"/>
        <v>0.99</v>
      </c>
      <c r="AH4" s="47" t="s">
        <v>72</v>
      </c>
      <c r="AI4" s="58">
        <v>0.27400000000000002</v>
      </c>
      <c r="AJ4" s="57">
        <f t="shared" ref="AJ4:AJ10" si="15">IF(ISERROR(V4*AI4),"",V4*AI4)</f>
        <v>4.6900000000000004</v>
      </c>
      <c r="AK4" s="57">
        <f t="shared" si="0"/>
        <v>22.78</v>
      </c>
      <c r="AL4" s="58">
        <v>0.01</v>
      </c>
      <c r="AM4" s="57">
        <f t="shared" si="1"/>
        <v>0.33</v>
      </c>
      <c r="AN4" s="58">
        <v>0.05</v>
      </c>
      <c r="AO4" s="57">
        <f t="shared" si="2"/>
        <v>1.65</v>
      </c>
      <c r="AP4" s="58">
        <v>0.08</v>
      </c>
      <c r="AQ4" s="57">
        <f t="shared" si="3"/>
        <v>2.64</v>
      </c>
      <c r="AR4" s="47"/>
      <c r="AS4" s="58"/>
      <c r="AT4" s="57">
        <f t="shared" si="4"/>
        <v>0</v>
      </c>
      <c r="AU4" s="47"/>
      <c r="AV4" s="58"/>
      <c r="AW4" s="59">
        <f t="shared" si="5"/>
        <v>0</v>
      </c>
      <c r="AX4" s="57">
        <f t="shared" si="12"/>
        <v>4.62</v>
      </c>
      <c r="AY4" s="57">
        <f t="shared" si="6"/>
        <v>27.4</v>
      </c>
      <c r="AZ4" s="60">
        <f t="shared" si="7"/>
        <v>0.16969999999999999</v>
      </c>
      <c r="BA4" s="52">
        <v>33</v>
      </c>
      <c r="BB4" s="52"/>
      <c r="BC4" s="52">
        <v>99</v>
      </c>
      <c r="BD4" s="60">
        <f t="shared" si="13"/>
        <v>0.66669999999999996</v>
      </c>
      <c r="BE4" s="61">
        <v>0</v>
      </c>
      <c r="BF4" s="57">
        <f t="shared" si="8"/>
        <v>0</v>
      </c>
      <c r="BG4" s="57">
        <f t="shared" si="14"/>
        <v>0</v>
      </c>
    </row>
    <row r="5" spans="1:59" ht="20.100000000000001" customHeight="1">
      <c r="A5" s="30">
        <v>4</v>
      </c>
      <c r="B5" s="1"/>
      <c r="C5" s="1"/>
      <c r="D5" s="63" t="s">
        <v>5</v>
      </c>
      <c r="E5" s="47"/>
      <c r="F5" s="63" t="s">
        <v>4</v>
      </c>
      <c r="G5" s="63" t="s">
        <v>63</v>
      </c>
      <c r="H5" s="63" t="s">
        <v>65</v>
      </c>
      <c r="I5" s="63" t="s">
        <v>64</v>
      </c>
      <c r="J5" s="63" t="s">
        <v>66</v>
      </c>
      <c r="K5" s="64" t="s">
        <v>67</v>
      </c>
      <c r="L5" s="47" t="s">
        <v>68</v>
      </c>
      <c r="M5" s="63" t="s">
        <v>73</v>
      </c>
      <c r="N5" s="47"/>
      <c r="O5" s="47"/>
      <c r="P5" s="66" t="s">
        <v>78</v>
      </c>
      <c r="Q5" s="47"/>
      <c r="R5" s="47" t="s">
        <v>56</v>
      </c>
      <c r="S5" s="48"/>
      <c r="T5" s="49">
        <v>7.95</v>
      </c>
      <c r="U5" s="50">
        <v>11.4</v>
      </c>
      <c r="V5" s="51">
        <v>11.4</v>
      </c>
      <c r="W5" s="10"/>
      <c r="X5" s="47" t="s">
        <v>3</v>
      </c>
      <c r="Y5" s="53">
        <v>40</v>
      </c>
      <c r="Z5" s="53">
        <v>32</v>
      </c>
      <c r="AA5" s="53">
        <v>23</v>
      </c>
      <c r="AB5" s="49">
        <v>1.25</v>
      </c>
      <c r="AC5" s="54">
        <v>2</v>
      </c>
      <c r="AD5" s="43">
        <f t="shared" si="9"/>
        <v>2.9000000000000001E-2</v>
      </c>
      <c r="AE5" s="31">
        <f t="shared" si="10"/>
        <v>4483</v>
      </c>
      <c r="AF5" s="47">
        <v>3300</v>
      </c>
      <c r="AG5" s="32">
        <f t="shared" si="11"/>
        <v>0.74</v>
      </c>
      <c r="AH5" s="47" t="s">
        <v>72</v>
      </c>
      <c r="AI5" s="58">
        <v>0.27400000000000002</v>
      </c>
      <c r="AJ5" s="32">
        <f t="shared" si="15"/>
        <v>3.12</v>
      </c>
      <c r="AK5" s="32">
        <f t="shared" si="0"/>
        <v>15.26</v>
      </c>
      <c r="AL5" s="33">
        <v>0.01</v>
      </c>
      <c r="AM5" s="32">
        <f t="shared" si="1"/>
        <v>0.22</v>
      </c>
      <c r="AN5" s="58">
        <v>0.05</v>
      </c>
      <c r="AO5" s="32">
        <f t="shared" si="2"/>
        <v>1.1200000000000001</v>
      </c>
      <c r="AP5" s="58">
        <v>0.08</v>
      </c>
      <c r="AQ5" s="32">
        <f t="shared" si="3"/>
        <v>1.79</v>
      </c>
      <c r="AR5" s="1"/>
      <c r="AS5" s="33"/>
      <c r="AT5" s="32">
        <f t="shared" si="4"/>
        <v>0</v>
      </c>
      <c r="AU5" s="1"/>
      <c r="AV5" s="33"/>
      <c r="AW5" s="34">
        <f t="shared" si="5"/>
        <v>0</v>
      </c>
      <c r="AX5" s="32">
        <f t="shared" si="12"/>
        <v>3.13</v>
      </c>
      <c r="AY5" s="32">
        <f t="shared" si="6"/>
        <v>18.39</v>
      </c>
      <c r="AZ5" s="35">
        <f t="shared" si="7"/>
        <v>0.17899999999999999</v>
      </c>
      <c r="BA5" s="52">
        <v>22.4</v>
      </c>
      <c r="BB5" s="10"/>
      <c r="BC5" s="52">
        <v>79</v>
      </c>
      <c r="BD5" s="35">
        <f t="shared" si="13"/>
        <v>0.71650000000000003</v>
      </c>
      <c r="BE5" s="9"/>
      <c r="BF5" s="32">
        <f t="shared" si="8"/>
        <v>0</v>
      </c>
      <c r="BG5" s="32">
        <f t="shared" si="14"/>
        <v>0</v>
      </c>
    </row>
    <row r="6" spans="1:59" ht="20.100000000000001" customHeight="1">
      <c r="A6" s="30">
        <v>5</v>
      </c>
      <c r="B6" s="1"/>
      <c r="C6" s="1"/>
      <c r="D6" s="63" t="s">
        <v>5</v>
      </c>
      <c r="E6" s="47"/>
      <c r="F6" s="63" t="s">
        <v>4</v>
      </c>
      <c r="G6" s="63" t="s">
        <v>63</v>
      </c>
      <c r="H6" s="63" t="s">
        <v>65</v>
      </c>
      <c r="I6" s="63" t="s">
        <v>64</v>
      </c>
      <c r="J6" s="63" t="s">
        <v>66</v>
      </c>
      <c r="K6" s="64" t="s">
        <v>67</v>
      </c>
      <c r="L6" s="47" t="s">
        <v>69</v>
      </c>
      <c r="M6" s="63" t="s">
        <v>73</v>
      </c>
      <c r="N6" s="47"/>
      <c r="O6" s="47"/>
      <c r="P6" s="66" t="s">
        <v>79</v>
      </c>
      <c r="Q6" s="47"/>
      <c r="R6" s="47" t="s">
        <v>56</v>
      </c>
      <c r="S6" s="48"/>
      <c r="T6" s="49">
        <v>7.95</v>
      </c>
      <c r="U6" s="50">
        <v>14.75</v>
      </c>
      <c r="V6" s="51">
        <v>14.75</v>
      </c>
      <c r="W6" s="10"/>
      <c r="X6" s="47" t="s">
        <v>3</v>
      </c>
      <c r="Y6" s="53">
        <v>40</v>
      </c>
      <c r="Z6" s="53">
        <v>32</v>
      </c>
      <c r="AA6" s="53">
        <v>25.5</v>
      </c>
      <c r="AB6" s="49">
        <v>1.25</v>
      </c>
      <c r="AC6" s="61">
        <v>2</v>
      </c>
      <c r="AD6" s="43">
        <f t="shared" si="9"/>
        <v>3.3000000000000002E-2</v>
      </c>
      <c r="AE6" s="31">
        <f t="shared" si="10"/>
        <v>3939</v>
      </c>
      <c r="AF6" s="47">
        <v>3300</v>
      </c>
      <c r="AG6" s="32">
        <f t="shared" si="11"/>
        <v>0.84</v>
      </c>
      <c r="AH6" s="47" t="s">
        <v>72</v>
      </c>
      <c r="AI6" s="58">
        <v>0.27400000000000002</v>
      </c>
      <c r="AJ6" s="32">
        <f t="shared" si="15"/>
        <v>4.04</v>
      </c>
      <c r="AK6" s="32">
        <f t="shared" si="0"/>
        <v>19.63</v>
      </c>
      <c r="AL6" s="33">
        <v>0.01</v>
      </c>
      <c r="AM6" s="32">
        <f t="shared" si="1"/>
        <v>0.28000000000000003</v>
      </c>
      <c r="AN6" s="58">
        <v>0.05</v>
      </c>
      <c r="AO6" s="32">
        <f t="shared" si="2"/>
        <v>1.4</v>
      </c>
      <c r="AP6" s="58">
        <v>0.08</v>
      </c>
      <c r="AQ6" s="32">
        <f t="shared" si="3"/>
        <v>2.2400000000000002</v>
      </c>
      <c r="AR6" s="1"/>
      <c r="AS6" s="33"/>
      <c r="AT6" s="32">
        <f t="shared" si="4"/>
        <v>0</v>
      </c>
      <c r="AU6" s="1"/>
      <c r="AV6" s="33"/>
      <c r="AW6" s="34">
        <f t="shared" si="5"/>
        <v>0</v>
      </c>
      <c r="AX6" s="32">
        <f t="shared" si="12"/>
        <v>3.92</v>
      </c>
      <c r="AY6" s="32">
        <f t="shared" si="6"/>
        <v>23.55</v>
      </c>
      <c r="AZ6" s="35">
        <f t="shared" si="7"/>
        <v>0.15890000000000001</v>
      </c>
      <c r="BA6" s="52">
        <v>28</v>
      </c>
      <c r="BB6" s="10"/>
      <c r="BC6" s="52">
        <v>89</v>
      </c>
      <c r="BD6" s="35">
        <f t="shared" si="13"/>
        <v>0.68540000000000001</v>
      </c>
      <c r="BE6" s="9"/>
      <c r="BF6" s="32">
        <f t="shared" si="8"/>
        <v>0</v>
      </c>
      <c r="BG6" s="32">
        <f t="shared" si="14"/>
        <v>0</v>
      </c>
    </row>
    <row r="7" spans="1:59" ht="20.100000000000001" customHeight="1">
      <c r="A7" s="30">
        <v>6</v>
      </c>
      <c r="B7" s="1"/>
      <c r="C7" s="1"/>
      <c r="D7" s="63" t="s">
        <v>5</v>
      </c>
      <c r="E7" s="47"/>
      <c r="F7" s="63" t="s">
        <v>4</v>
      </c>
      <c r="G7" s="63" t="s">
        <v>63</v>
      </c>
      <c r="H7" s="63" t="s">
        <v>65</v>
      </c>
      <c r="I7" s="63" t="s">
        <v>64</v>
      </c>
      <c r="J7" s="63" t="s">
        <v>66</v>
      </c>
      <c r="K7" s="64" t="s">
        <v>67</v>
      </c>
      <c r="L7" s="47" t="s">
        <v>70</v>
      </c>
      <c r="M7" s="63" t="s">
        <v>73</v>
      </c>
      <c r="N7" s="47"/>
      <c r="O7" s="47"/>
      <c r="P7" s="66" t="s">
        <v>80</v>
      </c>
      <c r="Q7" s="47"/>
      <c r="R7" s="47" t="s">
        <v>56</v>
      </c>
      <c r="S7" s="48"/>
      <c r="T7" s="49">
        <v>7.95</v>
      </c>
      <c r="U7" s="50">
        <v>17.100000000000001</v>
      </c>
      <c r="V7" s="51">
        <v>17.100000000000001</v>
      </c>
      <c r="W7" s="10"/>
      <c r="X7" s="47" t="s">
        <v>3</v>
      </c>
      <c r="Y7" s="53">
        <v>40</v>
      </c>
      <c r="Z7" s="53">
        <v>32</v>
      </c>
      <c r="AA7" s="53">
        <v>30.5</v>
      </c>
      <c r="AB7" s="49">
        <v>1.25</v>
      </c>
      <c r="AC7" s="61">
        <v>2</v>
      </c>
      <c r="AD7" s="43">
        <f t="shared" si="9"/>
        <v>3.9E-2</v>
      </c>
      <c r="AE7" s="31">
        <f t="shared" si="10"/>
        <v>3333</v>
      </c>
      <c r="AF7" s="47">
        <v>3300</v>
      </c>
      <c r="AG7" s="32">
        <f t="shared" si="11"/>
        <v>0.99</v>
      </c>
      <c r="AH7" s="47" t="s">
        <v>72</v>
      </c>
      <c r="AI7" s="58">
        <v>0.27400000000000002</v>
      </c>
      <c r="AJ7" s="32">
        <f t="shared" si="15"/>
        <v>4.6900000000000004</v>
      </c>
      <c r="AK7" s="32">
        <f t="shared" si="0"/>
        <v>22.78</v>
      </c>
      <c r="AL7" s="33">
        <v>0.01</v>
      </c>
      <c r="AM7" s="32">
        <f t="shared" si="1"/>
        <v>0.33</v>
      </c>
      <c r="AN7" s="58">
        <v>0.05</v>
      </c>
      <c r="AO7" s="32">
        <f t="shared" si="2"/>
        <v>1.65</v>
      </c>
      <c r="AP7" s="58">
        <v>0.08</v>
      </c>
      <c r="AQ7" s="32">
        <f t="shared" si="3"/>
        <v>2.64</v>
      </c>
      <c r="AR7" s="1"/>
      <c r="AS7" s="33"/>
      <c r="AT7" s="32">
        <f t="shared" si="4"/>
        <v>0</v>
      </c>
      <c r="AU7" s="1"/>
      <c r="AV7" s="33"/>
      <c r="AW7" s="34">
        <f t="shared" si="5"/>
        <v>0</v>
      </c>
      <c r="AX7" s="32">
        <f t="shared" si="12"/>
        <v>4.62</v>
      </c>
      <c r="AY7" s="32">
        <f t="shared" si="6"/>
        <v>27.4</v>
      </c>
      <c r="AZ7" s="35">
        <f t="shared" si="7"/>
        <v>0.16969999999999999</v>
      </c>
      <c r="BA7" s="52">
        <v>33</v>
      </c>
      <c r="BB7" s="10"/>
      <c r="BC7" s="52">
        <v>99</v>
      </c>
      <c r="BD7" s="35">
        <f t="shared" si="13"/>
        <v>0.66669999999999996</v>
      </c>
      <c r="BE7" s="9"/>
      <c r="BF7" s="32">
        <f t="shared" si="8"/>
        <v>0</v>
      </c>
      <c r="BG7" s="32">
        <f t="shared" si="14"/>
        <v>0</v>
      </c>
    </row>
    <row r="8" spans="1:59" ht="20.100000000000001" customHeight="1">
      <c r="A8" s="30">
        <v>7</v>
      </c>
      <c r="B8" s="1"/>
      <c r="C8" s="1"/>
      <c r="D8" s="63" t="s">
        <v>5</v>
      </c>
      <c r="E8" s="47"/>
      <c r="F8" s="63" t="s">
        <v>4</v>
      </c>
      <c r="G8" s="63" t="s">
        <v>63</v>
      </c>
      <c r="H8" s="63" t="s">
        <v>65</v>
      </c>
      <c r="I8" s="63" t="s">
        <v>64</v>
      </c>
      <c r="J8" s="63" t="s">
        <v>66</v>
      </c>
      <c r="K8" s="64" t="s">
        <v>67</v>
      </c>
      <c r="L8" s="47" t="s">
        <v>68</v>
      </c>
      <c r="M8" s="63" t="s">
        <v>74</v>
      </c>
      <c r="N8" s="47"/>
      <c r="O8" s="47"/>
      <c r="P8" s="66" t="s">
        <v>81</v>
      </c>
      <c r="Q8" s="47"/>
      <c r="R8" s="47" t="s">
        <v>56</v>
      </c>
      <c r="S8" s="48"/>
      <c r="T8" s="49">
        <v>7.95</v>
      </c>
      <c r="U8" s="50">
        <v>11.4</v>
      </c>
      <c r="V8" s="51">
        <v>11.4</v>
      </c>
      <c r="W8" s="10"/>
      <c r="X8" s="47" t="s">
        <v>3</v>
      </c>
      <c r="Y8" s="53">
        <v>40</v>
      </c>
      <c r="Z8" s="53">
        <v>32</v>
      </c>
      <c r="AA8" s="53">
        <v>23</v>
      </c>
      <c r="AB8" s="49">
        <v>1.25</v>
      </c>
      <c r="AC8" s="54">
        <v>2</v>
      </c>
      <c r="AD8" s="43">
        <f t="shared" si="9"/>
        <v>2.9000000000000001E-2</v>
      </c>
      <c r="AE8" s="31">
        <f t="shared" si="10"/>
        <v>4483</v>
      </c>
      <c r="AF8" s="47">
        <v>3300</v>
      </c>
      <c r="AG8" s="32">
        <f t="shared" si="11"/>
        <v>0.74</v>
      </c>
      <c r="AH8" s="47" t="s">
        <v>72</v>
      </c>
      <c r="AI8" s="58">
        <v>0.27400000000000002</v>
      </c>
      <c r="AJ8" s="32">
        <f t="shared" si="15"/>
        <v>3.12</v>
      </c>
      <c r="AK8" s="32">
        <f t="shared" si="0"/>
        <v>15.26</v>
      </c>
      <c r="AL8" s="33">
        <v>0.01</v>
      </c>
      <c r="AM8" s="32">
        <f t="shared" si="1"/>
        <v>0.22</v>
      </c>
      <c r="AN8" s="58">
        <v>0.05</v>
      </c>
      <c r="AO8" s="32">
        <f t="shared" si="2"/>
        <v>1.1200000000000001</v>
      </c>
      <c r="AP8" s="58">
        <v>0.08</v>
      </c>
      <c r="AQ8" s="32">
        <f t="shared" si="3"/>
        <v>1.79</v>
      </c>
      <c r="AR8" s="1"/>
      <c r="AS8" s="33"/>
      <c r="AT8" s="32">
        <f t="shared" si="4"/>
        <v>0</v>
      </c>
      <c r="AU8" s="1"/>
      <c r="AV8" s="33"/>
      <c r="AW8" s="34">
        <f t="shared" si="5"/>
        <v>0</v>
      </c>
      <c r="AX8" s="32">
        <f t="shared" si="12"/>
        <v>3.13</v>
      </c>
      <c r="AY8" s="32">
        <f t="shared" si="6"/>
        <v>18.39</v>
      </c>
      <c r="AZ8" s="35">
        <f t="shared" si="7"/>
        <v>0.17899999999999999</v>
      </c>
      <c r="BA8" s="52">
        <v>22.4</v>
      </c>
      <c r="BB8" s="10"/>
      <c r="BC8" s="52">
        <v>79</v>
      </c>
      <c r="BD8" s="35">
        <f t="shared" si="13"/>
        <v>0.71650000000000003</v>
      </c>
      <c r="BE8" s="9"/>
      <c r="BF8" s="32">
        <f t="shared" si="8"/>
        <v>0</v>
      </c>
      <c r="BG8" s="32">
        <f t="shared" si="14"/>
        <v>0</v>
      </c>
    </row>
    <row r="9" spans="1:59" ht="20.100000000000001" customHeight="1">
      <c r="A9" s="30">
        <v>8</v>
      </c>
      <c r="B9" s="1"/>
      <c r="C9" s="1"/>
      <c r="D9" s="63" t="s">
        <v>5</v>
      </c>
      <c r="E9" s="47"/>
      <c r="F9" s="63" t="s">
        <v>4</v>
      </c>
      <c r="G9" s="63" t="s">
        <v>63</v>
      </c>
      <c r="H9" s="63" t="s">
        <v>65</v>
      </c>
      <c r="I9" s="63" t="s">
        <v>64</v>
      </c>
      <c r="J9" s="63" t="s">
        <v>66</v>
      </c>
      <c r="K9" s="64" t="s">
        <v>67</v>
      </c>
      <c r="L9" s="47" t="s">
        <v>69</v>
      </c>
      <c r="M9" s="63" t="s">
        <v>74</v>
      </c>
      <c r="N9" s="47"/>
      <c r="O9" s="47"/>
      <c r="P9" s="66" t="s">
        <v>82</v>
      </c>
      <c r="Q9" s="47"/>
      <c r="R9" s="47" t="s">
        <v>56</v>
      </c>
      <c r="S9" s="48"/>
      <c r="T9" s="49">
        <v>7.95</v>
      </c>
      <c r="U9" s="50">
        <v>14.75</v>
      </c>
      <c r="V9" s="51">
        <v>14.75</v>
      </c>
      <c r="W9" s="10"/>
      <c r="X9" s="47" t="s">
        <v>3</v>
      </c>
      <c r="Y9" s="53">
        <v>40</v>
      </c>
      <c r="Z9" s="53">
        <v>32</v>
      </c>
      <c r="AA9" s="53">
        <v>25.5</v>
      </c>
      <c r="AB9" s="49">
        <v>1.25</v>
      </c>
      <c r="AC9" s="61">
        <v>2</v>
      </c>
      <c r="AD9" s="43">
        <f t="shared" si="9"/>
        <v>3.3000000000000002E-2</v>
      </c>
      <c r="AE9" s="31">
        <f t="shared" si="10"/>
        <v>3939</v>
      </c>
      <c r="AF9" s="47">
        <v>3300</v>
      </c>
      <c r="AG9" s="32">
        <f t="shared" si="11"/>
        <v>0.84</v>
      </c>
      <c r="AH9" s="47" t="s">
        <v>72</v>
      </c>
      <c r="AI9" s="58">
        <v>0.27400000000000002</v>
      </c>
      <c r="AJ9" s="32">
        <f t="shared" si="15"/>
        <v>4.04</v>
      </c>
      <c r="AK9" s="32">
        <f t="shared" si="0"/>
        <v>19.63</v>
      </c>
      <c r="AL9" s="33">
        <v>0.01</v>
      </c>
      <c r="AM9" s="32">
        <f t="shared" si="1"/>
        <v>0.28000000000000003</v>
      </c>
      <c r="AN9" s="58">
        <v>0.05</v>
      </c>
      <c r="AO9" s="32">
        <f t="shared" si="2"/>
        <v>1.4</v>
      </c>
      <c r="AP9" s="58">
        <v>0.08</v>
      </c>
      <c r="AQ9" s="32">
        <f t="shared" si="3"/>
        <v>2.2400000000000002</v>
      </c>
      <c r="AR9" s="1"/>
      <c r="AS9" s="33"/>
      <c r="AT9" s="32">
        <f t="shared" si="4"/>
        <v>0</v>
      </c>
      <c r="AU9" s="1"/>
      <c r="AV9" s="33"/>
      <c r="AW9" s="34">
        <f t="shared" si="5"/>
        <v>0</v>
      </c>
      <c r="AX9" s="32">
        <f t="shared" si="12"/>
        <v>3.92</v>
      </c>
      <c r="AY9" s="32">
        <f t="shared" si="6"/>
        <v>23.55</v>
      </c>
      <c r="AZ9" s="35">
        <f t="shared" si="7"/>
        <v>0.15890000000000001</v>
      </c>
      <c r="BA9" s="52">
        <v>28</v>
      </c>
      <c r="BB9" s="10"/>
      <c r="BC9" s="52">
        <v>89</v>
      </c>
      <c r="BD9" s="35">
        <f t="shared" si="13"/>
        <v>0.68540000000000001</v>
      </c>
      <c r="BE9" s="9"/>
      <c r="BF9" s="32">
        <f t="shared" si="8"/>
        <v>0</v>
      </c>
      <c r="BG9" s="32">
        <f t="shared" si="14"/>
        <v>0</v>
      </c>
    </row>
    <row r="10" spans="1:59" ht="17.25" customHeight="1">
      <c r="A10" s="30">
        <v>9</v>
      </c>
      <c r="B10" s="1"/>
      <c r="C10" s="1"/>
      <c r="D10" s="47" t="s">
        <v>5</v>
      </c>
      <c r="E10" s="47"/>
      <c r="F10" s="47" t="s">
        <v>4</v>
      </c>
      <c r="G10" s="47" t="s">
        <v>63</v>
      </c>
      <c r="H10" s="47" t="s">
        <v>65</v>
      </c>
      <c r="I10" s="47" t="s">
        <v>64</v>
      </c>
      <c r="J10" s="47" t="s">
        <v>66</v>
      </c>
      <c r="K10" s="65" t="s">
        <v>67</v>
      </c>
      <c r="L10" s="47" t="s">
        <v>70</v>
      </c>
      <c r="M10" s="47" t="s">
        <v>74</v>
      </c>
      <c r="N10" s="47"/>
      <c r="O10" s="47"/>
      <c r="P10" s="66" t="s">
        <v>83</v>
      </c>
      <c r="Q10" s="47"/>
      <c r="R10" s="47" t="s">
        <v>56</v>
      </c>
      <c r="S10" s="48"/>
      <c r="T10" s="49">
        <v>7.95</v>
      </c>
      <c r="U10" s="50">
        <v>17.100000000000001</v>
      </c>
      <c r="V10" s="51">
        <v>17.100000000000001</v>
      </c>
      <c r="W10" s="10"/>
      <c r="X10" s="47" t="s">
        <v>3</v>
      </c>
      <c r="Y10" s="53">
        <v>40</v>
      </c>
      <c r="Z10" s="53">
        <v>32</v>
      </c>
      <c r="AA10" s="53">
        <v>30.5</v>
      </c>
      <c r="AB10" s="49">
        <v>1.25</v>
      </c>
      <c r="AC10" s="61">
        <v>2</v>
      </c>
      <c r="AD10" s="43">
        <f t="shared" si="9"/>
        <v>3.9E-2</v>
      </c>
      <c r="AE10" s="31">
        <f t="shared" si="10"/>
        <v>3333</v>
      </c>
      <c r="AF10" s="47">
        <v>3300</v>
      </c>
      <c r="AG10" s="32">
        <f t="shared" si="11"/>
        <v>0.99</v>
      </c>
      <c r="AH10" s="47" t="s">
        <v>72</v>
      </c>
      <c r="AI10" s="58">
        <v>0.27400000000000002</v>
      </c>
      <c r="AJ10" s="32">
        <f t="shared" si="15"/>
        <v>4.6900000000000004</v>
      </c>
      <c r="AK10" s="32">
        <f t="shared" si="0"/>
        <v>22.78</v>
      </c>
      <c r="AL10" s="33">
        <v>0.01</v>
      </c>
      <c r="AM10" s="32">
        <f t="shared" si="1"/>
        <v>0.33</v>
      </c>
      <c r="AN10" s="58">
        <v>0.05</v>
      </c>
      <c r="AO10" s="32">
        <f t="shared" si="2"/>
        <v>1.65</v>
      </c>
      <c r="AP10" s="58">
        <v>0.08</v>
      </c>
      <c r="AQ10" s="32">
        <f t="shared" si="3"/>
        <v>2.64</v>
      </c>
      <c r="AR10" s="1"/>
      <c r="AS10" s="33"/>
      <c r="AT10" s="32">
        <f t="shared" si="4"/>
        <v>0</v>
      </c>
      <c r="AU10" s="1"/>
      <c r="AV10" s="33"/>
      <c r="AW10" s="34">
        <f t="shared" si="5"/>
        <v>0</v>
      </c>
      <c r="AX10" s="32">
        <f t="shared" si="12"/>
        <v>4.62</v>
      </c>
      <c r="AY10" s="32">
        <f t="shared" si="6"/>
        <v>27.4</v>
      </c>
      <c r="AZ10" s="35">
        <f t="shared" si="7"/>
        <v>0.16969999999999999</v>
      </c>
      <c r="BA10" s="52">
        <v>33</v>
      </c>
      <c r="BB10" s="10"/>
      <c r="BC10" s="52">
        <v>99</v>
      </c>
      <c r="BD10" s="35">
        <f t="shared" si="13"/>
        <v>0.66669999999999996</v>
      </c>
      <c r="BE10" s="9"/>
      <c r="BF10" s="32">
        <f t="shared" si="8"/>
        <v>0</v>
      </c>
      <c r="BG10" s="32">
        <f t="shared" si="14"/>
        <v>0</v>
      </c>
    </row>
  </sheetData>
  <sheetProtection insertRows="0" deleteRows="0" sort="0"/>
  <protectedRanges>
    <protectedRange sqref="AX2:AZ10 P11:BA250 BC2:BE10 L2:N250 A2:J250 Q2:AU10" name="Range1"/>
    <protectedRange sqref="AW2:AW10" name="Range1_1"/>
    <protectedRange sqref="K2:K253" name="Range1_1_1"/>
    <protectedRange sqref="O2:O248" name="Range1_2"/>
    <protectedRange sqref="BB2:BB248" name="Range1_3"/>
    <protectedRange sqref="P2:P10" name="Range1_4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D2:D10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X2:X10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E2:E10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2025-12-24T02:10:14Z</dcterms:modified>
</cp:coreProperties>
</file>