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AB5F5C47-9F39-47A9-94D1-C3E75ACED79D}" xr6:coauthVersionLast="47" xr6:coauthVersionMax="47" xr10:uidLastSave="{00000000-0000-0000-0000-000000000000}"/>
  <bookViews>
    <workbookView xWindow="-110" yWindow="-110" windowWidth="19420" windowHeight="11500" xr2:uid="{41E82749-1F04-4BD8-983D-3C367159B91C}"/>
  </bookViews>
  <sheets>
    <sheet name="Ite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55" i="1" l="1"/>
  <c r="BD155" i="1"/>
  <c r="AT155" i="1"/>
  <c r="AQ155" i="1"/>
  <c r="AO155" i="1"/>
  <c r="AK155" i="1"/>
  <c r="AD155" i="1"/>
  <c r="AF155" i="1" s="1"/>
  <c r="AH155" i="1" s="1"/>
  <c r="S155" i="1"/>
  <c r="I155" i="1"/>
  <c r="BF154" i="1"/>
  <c r="BD154" i="1"/>
  <c r="AT154" i="1"/>
  <c r="AQ154" i="1"/>
  <c r="AO154" i="1"/>
  <c r="AK154" i="1"/>
  <c r="AD154" i="1"/>
  <c r="AF154" i="1" s="1"/>
  <c r="AH154" i="1" s="1"/>
  <c r="S154" i="1"/>
  <c r="I154" i="1"/>
  <c r="BF153" i="1"/>
  <c r="BD153" i="1"/>
  <c r="AT153" i="1"/>
  <c r="AQ153" i="1"/>
  <c r="AO153" i="1"/>
  <c r="AK153" i="1"/>
  <c r="AD153" i="1"/>
  <c r="AF153" i="1" s="1"/>
  <c r="AH153" i="1" s="1"/>
  <c r="S153" i="1"/>
  <c r="I153" i="1"/>
  <c r="BF152" i="1"/>
  <c r="BD152" i="1"/>
  <c r="AT152" i="1"/>
  <c r="AQ152" i="1"/>
  <c r="AO152" i="1"/>
  <c r="AK152" i="1"/>
  <c r="AD152" i="1"/>
  <c r="AF152" i="1" s="1"/>
  <c r="AH152" i="1" s="1"/>
  <c r="S152" i="1"/>
  <c r="I152" i="1"/>
  <c r="BF151" i="1"/>
  <c r="BD151" i="1"/>
  <c r="AT151" i="1"/>
  <c r="AQ151" i="1"/>
  <c r="AO151" i="1"/>
  <c r="AK151" i="1"/>
  <c r="AD151" i="1"/>
  <c r="AF151" i="1" s="1"/>
  <c r="AH151" i="1" s="1"/>
  <c r="S151" i="1"/>
  <c r="I151" i="1"/>
  <c r="BF150" i="1"/>
  <c r="BD150" i="1"/>
  <c r="AT150" i="1"/>
  <c r="AQ150" i="1"/>
  <c r="AO150" i="1"/>
  <c r="AK150" i="1"/>
  <c r="AD150" i="1"/>
  <c r="AF150" i="1" s="1"/>
  <c r="AH150" i="1" s="1"/>
  <c r="S150" i="1"/>
  <c r="I150" i="1"/>
  <c r="BF149" i="1"/>
  <c r="BD149" i="1"/>
  <c r="AT149" i="1"/>
  <c r="AQ149" i="1"/>
  <c r="AO149" i="1"/>
  <c r="AK149" i="1"/>
  <c r="AD149" i="1"/>
  <c r="AF149" i="1" s="1"/>
  <c r="AH149" i="1" s="1"/>
  <c r="S149" i="1"/>
  <c r="I149" i="1"/>
  <c r="BF148" i="1"/>
  <c r="BD148" i="1"/>
  <c r="AT148" i="1"/>
  <c r="AQ148" i="1"/>
  <c r="AO148" i="1"/>
  <c r="AU148" i="1" s="1"/>
  <c r="AK148" i="1"/>
  <c r="AD148" i="1"/>
  <c r="AF148" i="1" s="1"/>
  <c r="AH148" i="1" s="1"/>
  <c r="S148" i="1"/>
  <c r="I148" i="1"/>
  <c r="BF147" i="1"/>
  <c r="BD147" i="1"/>
  <c r="AT147" i="1"/>
  <c r="AQ147" i="1"/>
  <c r="AO147" i="1"/>
  <c r="AK147" i="1"/>
  <c r="AD147" i="1"/>
  <c r="AF147" i="1" s="1"/>
  <c r="AH147" i="1" s="1"/>
  <c r="S147" i="1"/>
  <c r="I147" i="1"/>
  <c r="BF146" i="1"/>
  <c r="BD146" i="1"/>
  <c r="AT146" i="1"/>
  <c r="AQ146" i="1"/>
  <c r="AO146" i="1"/>
  <c r="AK146" i="1"/>
  <c r="AD146" i="1"/>
  <c r="AF146" i="1" s="1"/>
  <c r="AH146" i="1" s="1"/>
  <c r="S146" i="1"/>
  <c r="I146" i="1"/>
  <c r="BF145" i="1"/>
  <c r="BD145" i="1"/>
  <c r="AT145" i="1"/>
  <c r="AQ145" i="1"/>
  <c r="AO145" i="1"/>
  <c r="AK145" i="1"/>
  <c r="AD145" i="1"/>
  <c r="AF145" i="1" s="1"/>
  <c r="AH145" i="1" s="1"/>
  <c r="S145" i="1"/>
  <c r="BF144" i="1"/>
  <c r="BD144" i="1"/>
  <c r="AT144" i="1"/>
  <c r="AQ144" i="1"/>
  <c r="AO144" i="1"/>
  <c r="AK144" i="1"/>
  <c r="AD144" i="1"/>
  <c r="AF144" i="1" s="1"/>
  <c r="AH144" i="1" s="1"/>
  <c r="S144" i="1"/>
  <c r="AL144" i="1" s="1"/>
  <c r="BF143" i="1"/>
  <c r="BD143" i="1"/>
  <c r="AT143" i="1"/>
  <c r="AQ143" i="1"/>
  <c r="AO143" i="1"/>
  <c r="AK143" i="1"/>
  <c r="AD143" i="1"/>
  <c r="AF143" i="1" s="1"/>
  <c r="AH143" i="1" s="1"/>
  <c r="S143" i="1"/>
  <c r="BF142" i="1"/>
  <c r="BD142" i="1"/>
  <c r="AT142" i="1"/>
  <c r="AQ142" i="1"/>
  <c r="AO142" i="1"/>
  <c r="AK142" i="1"/>
  <c r="AD142" i="1"/>
  <c r="AF142" i="1" s="1"/>
  <c r="AH142" i="1" s="1"/>
  <c r="S142" i="1"/>
  <c r="BF141" i="1"/>
  <c r="BD141" i="1"/>
  <c r="AT141" i="1"/>
  <c r="AQ141" i="1"/>
  <c r="AO141" i="1"/>
  <c r="AK141" i="1"/>
  <c r="AD141" i="1"/>
  <c r="AF141" i="1" s="1"/>
  <c r="AH141" i="1" s="1"/>
  <c r="S141" i="1"/>
  <c r="AL141" i="1" s="1"/>
  <c r="AM141" i="1" s="1"/>
  <c r="BF140" i="1"/>
  <c r="BD140" i="1"/>
  <c r="AT140" i="1"/>
  <c r="AQ140" i="1"/>
  <c r="AO140" i="1"/>
  <c r="AK140" i="1"/>
  <c r="AD140" i="1"/>
  <c r="AF140" i="1" s="1"/>
  <c r="AH140" i="1" s="1"/>
  <c r="S140" i="1"/>
  <c r="BF139" i="1"/>
  <c r="BD139" i="1"/>
  <c r="AT139" i="1"/>
  <c r="AQ139" i="1"/>
  <c r="AO139" i="1"/>
  <c r="AK139" i="1"/>
  <c r="AD139" i="1"/>
  <c r="AF139" i="1" s="1"/>
  <c r="AH139" i="1" s="1"/>
  <c r="S139" i="1"/>
  <c r="BF138" i="1"/>
  <c r="BD138" i="1"/>
  <c r="AT138" i="1"/>
  <c r="AQ138" i="1"/>
  <c r="AO138" i="1"/>
  <c r="AK138" i="1"/>
  <c r="AD138" i="1"/>
  <c r="AF138" i="1" s="1"/>
  <c r="AH138" i="1" s="1"/>
  <c r="S138" i="1"/>
  <c r="BF137" i="1"/>
  <c r="BD137" i="1"/>
  <c r="AT137" i="1"/>
  <c r="AQ137" i="1"/>
  <c r="AO137" i="1"/>
  <c r="AK137" i="1"/>
  <c r="AD137" i="1"/>
  <c r="AF137" i="1" s="1"/>
  <c r="AH137" i="1" s="1"/>
  <c r="S137" i="1"/>
  <c r="BF136" i="1"/>
  <c r="BD136" i="1"/>
  <c r="AT136" i="1"/>
  <c r="AQ136" i="1"/>
  <c r="AO136" i="1"/>
  <c r="AK136" i="1"/>
  <c r="AD136" i="1"/>
  <c r="AF136" i="1" s="1"/>
  <c r="AH136" i="1" s="1"/>
  <c r="S136" i="1"/>
  <c r="BF135" i="1"/>
  <c r="BD135" i="1"/>
  <c r="AT135" i="1"/>
  <c r="AQ135" i="1"/>
  <c r="AO135" i="1"/>
  <c r="AK135" i="1"/>
  <c r="AD135" i="1"/>
  <c r="AF135" i="1" s="1"/>
  <c r="AH135" i="1" s="1"/>
  <c r="S135" i="1"/>
  <c r="BF134" i="1"/>
  <c r="BD134" i="1"/>
  <c r="AT134" i="1"/>
  <c r="AQ134" i="1"/>
  <c r="AO134" i="1"/>
  <c r="AK134" i="1"/>
  <c r="AD134" i="1"/>
  <c r="AF134" i="1" s="1"/>
  <c r="AH134" i="1" s="1"/>
  <c r="S134" i="1"/>
  <c r="BF133" i="1"/>
  <c r="BD133" i="1"/>
  <c r="AT133" i="1"/>
  <c r="AQ133" i="1"/>
  <c r="AO133" i="1"/>
  <c r="AK133" i="1"/>
  <c r="AD133" i="1"/>
  <c r="AF133" i="1" s="1"/>
  <c r="AH133" i="1" s="1"/>
  <c r="S133" i="1"/>
  <c r="BF132" i="1"/>
  <c r="BD132" i="1"/>
  <c r="AT132" i="1"/>
  <c r="AQ132" i="1"/>
  <c r="AO132" i="1"/>
  <c r="AK132" i="1"/>
  <c r="AD132" i="1"/>
  <c r="AF132" i="1" s="1"/>
  <c r="AH132" i="1" s="1"/>
  <c r="S132" i="1"/>
  <c r="BF131" i="1"/>
  <c r="BD131" i="1"/>
  <c r="AT131" i="1"/>
  <c r="AQ131" i="1"/>
  <c r="AO131" i="1"/>
  <c r="AK131" i="1"/>
  <c r="AD131" i="1"/>
  <c r="AF131" i="1" s="1"/>
  <c r="AH131" i="1" s="1"/>
  <c r="S131" i="1"/>
  <c r="BF130" i="1"/>
  <c r="BD130" i="1"/>
  <c r="AT130" i="1"/>
  <c r="AQ130" i="1"/>
  <c r="AO130" i="1"/>
  <c r="AK130" i="1"/>
  <c r="AD130" i="1"/>
  <c r="AF130" i="1" s="1"/>
  <c r="AH130" i="1" s="1"/>
  <c r="S130" i="1"/>
  <c r="BF129" i="1"/>
  <c r="BD129" i="1"/>
  <c r="AT129" i="1"/>
  <c r="AQ129" i="1"/>
  <c r="AO129" i="1"/>
  <c r="AK129" i="1"/>
  <c r="AD129" i="1"/>
  <c r="AF129" i="1" s="1"/>
  <c r="AH129" i="1" s="1"/>
  <c r="S129" i="1"/>
  <c r="BF128" i="1"/>
  <c r="BD128" i="1"/>
  <c r="AT128" i="1"/>
  <c r="AQ128" i="1"/>
  <c r="AO128" i="1"/>
  <c r="AK128" i="1"/>
  <c r="AD128" i="1"/>
  <c r="AF128" i="1" s="1"/>
  <c r="AH128" i="1" s="1"/>
  <c r="S128" i="1"/>
  <c r="BF127" i="1"/>
  <c r="BD127" i="1"/>
  <c r="AT127" i="1"/>
  <c r="AQ127" i="1"/>
  <c r="AO127" i="1"/>
  <c r="AK127" i="1"/>
  <c r="AD127" i="1"/>
  <c r="AF127" i="1" s="1"/>
  <c r="AH127" i="1" s="1"/>
  <c r="S127" i="1"/>
  <c r="BF126" i="1"/>
  <c r="BD126" i="1"/>
  <c r="AT126" i="1"/>
  <c r="AQ126" i="1"/>
  <c r="AO126" i="1"/>
  <c r="AK126" i="1"/>
  <c r="AD126" i="1"/>
  <c r="AF126" i="1" s="1"/>
  <c r="AH126" i="1" s="1"/>
  <c r="S126" i="1"/>
  <c r="BF125" i="1"/>
  <c r="BD125" i="1"/>
  <c r="AT125" i="1"/>
  <c r="AQ125" i="1"/>
  <c r="AO125" i="1"/>
  <c r="AK125" i="1"/>
  <c r="AD125" i="1"/>
  <c r="AF125" i="1" s="1"/>
  <c r="AH125" i="1" s="1"/>
  <c r="S125" i="1"/>
  <c r="BF124" i="1"/>
  <c r="BD124" i="1"/>
  <c r="AT124" i="1"/>
  <c r="AQ124" i="1"/>
  <c r="AO124" i="1"/>
  <c r="AU124" i="1" s="1"/>
  <c r="AK124" i="1"/>
  <c r="AD124" i="1"/>
  <c r="AF124" i="1" s="1"/>
  <c r="AH124" i="1" s="1"/>
  <c r="S124" i="1"/>
  <c r="BF123" i="1"/>
  <c r="BD123" i="1"/>
  <c r="AT123" i="1"/>
  <c r="AQ123" i="1"/>
  <c r="AO123" i="1"/>
  <c r="AK123" i="1"/>
  <c r="AD123" i="1"/>
  <c r="AF123" i="1" s="1"/>
  <c r="AH123" i="1" s="1"/>
  <c r="S123" i="1"/>
  <c r="BF122" i="1"/>
  <c r="BD122" i="1"/>
  <c r="AT122" i="1"/>
  <c r="AQ122" i="1"/>
  <c r="AO122" i="1"/>
  <c r="AK122" i="1"/>
  <c r="AD122" i="1"/>
  <c r="AF122" i="1" s="1"/>
  <c r="AH122" i="1" s="1"/>
  <c r="S122" i="1"/>
  <c r="BF121" i="1"/>
  <c r="BD121" i="1"/>
  <c r="AT121" i="1"/>
  <c r="AQ121" i="1"/>
  <c r="AO121" i="1"/>
  <c r="AK121" i="1"/>
  <c r="AD121" i="1"/>
  <c r="AF121" i="1" s="1"/>
  <c r="AH121" i="1" s="1"/>
  <c r="S121" i="1"/>
  <c r="BF120" i="1"/>
  <c r="BD120" i="1"/>
  <c r="AT120" i="1"/>
  <c r="AQ120" i="1"/>
  <c r="AO120" i="1"/>
  <c r="AK120" i="1"/>
  <c r="AD120" i="1"/>
  <c r="AF120" i="1" s="1"/>
  <c r="AH120" i="1" s="1"/>
  <c r="S120" i="1"/>
  <c r="BF119" i="1"/>
  <c r="BD119" i="1"/>
  <c r="AT119" i="1"/>
  <c r="AQ119" i="1"/>
  <c r="AO119" i="1"/>
  <c r="AK119" i="1"/>
  <c r="AD119" i="1"/>
  <c r="AF119" i="1" s="1"/>
  <c r="AH119" i="1" s="1"/>
  <c r="S119" i="1"/>
  <c r="BF118" i="1"/>
  <c r="BD118" i="1"/>
  <c r="AT118" i="1"/>
  <c r="AQ118" i="1"/>
  <c r="AO118" i="1"/>
  <c r="AK118" i="1"/>
  <c r="AD118" i="1"/>
  <c r="AF118" i="1" s="1"/>
  <c r="AH118" i="1" s="1"/>
  <c r="S118" i="1"/>
  <c r="BF117" i="1"/>
  <c r="BD117" i="1"/>
  <c r="AT117" i="1"/>
  <c r="AQ117" i="1"/>
  <c r="AO117" i="1"/>
  <c r="AK117" i="1"/>
  <c r="AD117" i="1"/>
  <c r="AF117" i="1" s="1"/>
  <c r="AH117" i="1" s="1"/>
  <c r="S117" i="1"/>
  <c r="BF116" i="1"/>
  <c r="BD116" i="1"/>
  <c r="AT116" i="1"/>
  <c r="AQ116" i="1"/>
  <c r="AO116" i="1"/>
  <c r="AK116" i="1"/>
  <c r="AD116" i="1"/>
  <c r="AF116" i="1" s="1"/>
  <c r="AH116" i="1" s="1"/>
  <c r="S116" i="1"/>
  <c r="BF115" i="1"/>
  <c r="BD115" i="1"/>
  <c r="AT115" i="1"/>
  <c r="AQ115" i="1"/>
  <c r="AO115" i="1"/>
  <c r="AK115" i="1"/>
  <c r="AD115" i="1"/>
  <c r="AF115" i="1" s="1"/>
  <c r="AH115" i="1" s="1"/>
  <c r="S115" i="1"/>
  <c r="I115" i="1"/>
  <c r="BF114" i="1"/>
  <c r="BD114" i="1"/>
  <c r="AT114" i="1"/>
  <c r="AQ114" i="1"/>
  <c r="AO114" i="1"/>
  <c r="AK114" i="1"/>
  <c r="AD114" i="1"/>
  <c r="AF114" i="1" s="1"/>
  <c r="AH114" i="1" s="1"/>
  <c r="S114" i="1"/>
  <c r="I114" i="1"/>
  <c r="BF113" i="1"/>
  <c r="BD113" i="1"/>
  <c r="AT113" i="1"/>
  <c r="AQ113" i="1"/>
  <c r="AO113" i="1"/>
  <c r="AK113" i="1"/>
  <c r="AD113" i="1"/>
  <c r="AF113" i="1" s="1"/>
  <c r="AH113" i="1" s="1"/>
  <c r="S113" i="1"/>
  <c r="I113" i="1"/>
  <c r="BF112" i="1"/>
  <c r="BD112" i="1"/>
  <c r="AT112" i="1"/>
  <c r="AQ112" i="1"/>
  <c r="AO112" i="1"/>
  <c r="AK112" i="1"/>
  <c r="AD112" i="1"/>
  <c r="AF112" i="1" s="1"/>
  <c r="AH112" i="1" s="1"/>
  <c r="S112" i="1"/>
  <c r="I112" i="1"/>
  <c r="BF111" i="1"/>
  <c r="BD111" i="1"/>
  <c r="AT111" i="1"/>
  <c r="AQ111" i="1"/>
  <c r="AO111" i="1"/>
  <c r="AU111" i="1" s="1"/>
  <c r="AK111" i="1"/>
  <c r="AD111" i="1"/>
  <c r="AF111" i="1" s="1"/>
  <c r="AH111" i="1" s="1"/>
  <c r="S111" i="1"/>
  <c r="I111" i="1"/>
  <c r="BF110" i="1"/>
  <c r="BD110" i="1"/>
  <c r="AT110" i="1"/>
  <c r="AQ110" i="1"/>
  <c r="AO110" i="1"/>
  <c r="AK110" i="1"/>
  <c r="AD110" i="1"/>
  <c r="AF110" i="1" s="1"/>
  <c r="AH110" i="1" s="1"/>
  <c r="S110" i="1"/>
  <c r="AL110" i="1" s="1"/>
  <c r="I110" i="1"/>
  <c r="BF109" i="1"/>
  <c r="BD109" i="1"/>
  <c r="AT109" i="1"/>
  <c r="AQ109" i="1"/>
  <c r="AO109" i="1"/>
  <c r="AK109" i="1"/>
  <c r="AD109" i="1"/>
  <c r="AF109" i="1" s="1"/>
  <c r="AH109" i="1" s="1"/>
  <c r="S109" i="1"/>
  <c r="I109" i="1"/>
  <c r="BF108" i="1"/>
  <c r="BD108" i="1"/>
  <c r="AT108" i="1"/>
  <c r="AQ108" i="1"/>
  <c r="AO108" i="1"/>
  <c r="AK108" i="1"/>
  <c r="AD108" i="1"/>
  <c r="AF108" i="1" s="1"/>
  <c r="AH108" i="1" s="1"/>
  <c r="S108" i="1"/>
  <c r="I108" i="1"/>
  <c r="BF107" i="1"/>
  <c r="BD107" i="1"/>
  <c r="AT107" i="1"/>
  <c r="AQ107" i="1"/>
  <c r="AO107" i="1"/>
  <c r="AK107" i="1"/>
  <c r="AD107" i="1"/>
  <c r="AF107" i="1" s="1"/>
  <c r="AH107" i="1" s="1"/>
  <c r="S107" i="1"/>
  <c r="I107" i="1"/>
  <c r="BF106" i="1"/>
  <c r="BD106" i="1"/>
  <c r="AT106" i="1"/>
  <c r="AQ106" i="1"/>
  <c r="AO106" i="1"/>
  <c r="AK106" i="1"/>
  <c r="AD106" i="1"/>
  <c r="AF106" i="1" s="1"/>
  <c r="AH106" i="1" s="1"/>
  <c r="S106" i="1"/>
  <c r="AL106" i="1" s="1"/>
  <c r="I106" i="1"/>
  <c r="BF105" i="1"/>
  <c r="BD105" i="1"/>
  <c r="AT105" i="1"/>
  <c r="AQ105" i="1"/>
  <c r="AO105" i="1"/>
  <c r="AK105" i="1"/>
  <c r="AD105" i="1"/>
  <c r="AF105" i="1" s="1"/>
  <c r="AH105" i="1" s="1"/>
  <c r="S105" i="1"/>
  <c r="I105" i="1"/>
  <c r="BF104" i="1"/>
  <c r="BD104" i="1"/>
  <c r="AT104" i="1"/>
  <c r="AQ104" i="1"/>
  <c r="AO104" i="1"/>
  <c r="AK104" i="1"/>
  <c r="AD104" i="1"/>
  <c r="AF104" i="1" s="1"/>
  <c r="AH104" i="1" s="1"/>
  <c r="S104" i="1"/>
  <c r="I104" i="1"/>
  <c r="BF103" i="1"/>
  <c r="BD103" i="1"/>
  <c r="AT103" i="1"/>
  <c r="AQ103" i="1"/>
  <c r="AO103" i="1"/>
  <c r="AK103" i="1"/>
  <c r="AD103" i="1"/>
  <c r="AF103" i="1" s="1"/>
  <c r="AH103" i="1" s="1"/>
  <c r="S103" i="1"/>
  <c r="BF102" i="1"/>
  <c r="BD102" i="1"/>
  <c r="AT102" i="1"/>
  <c r="AQ102" i="1"/>
  <c r="AO102" i="1"/>
  <c r="AK102" i="1"/>
  <c r="AD102" i="1"/>
  <c r="AF102" i="1" s="1"/>
  <c r="AH102" i="1" s="1"/>
  <c r="S102" i="1"/>
  <c r="BF101" i="1"/>
  <c r="BD101" i="1"/>
  <c r="AT101" i="1"/>
  <c r="AQ101" i="1"/>
  <c r="AO101" i="1"/>
  <c r="AK101" i="1"/>
  <c r="AD101" i="1"/>
  <c r="AF101" i="1" s="1"/>
  <c r="AH101" i="1" s="1"/>
  <c r="S101" i="1"/>
  <c r="BF100" i="1"/>
  <c r="BD100" i="1"/>
  <c r="AT100" i="1"/>
  <c r="AQ100" i="1"/>
  <c r="AO100" i="1"/>
  <c r="AK100" i="1"/>
  <c r="AD100" i="1"/>
  <c r="AF100" i="1" s="1"/>
  <c r="AH100" i="1" s="1"/>
  <c r="S100" i="1"/>
  <c r="BF99" i="1"/>
  <c r="BD99" i="1"/>
  <c r="AT99" i="1"/>
  <c r="AQ99" i="1"/>
  <c r="AO99" i="1"/>
  <c r="AK99" i="1"/>
  <c r="AD99" i="1"/>
  <c r="AF99" i="1" s="1"/>
  <c r="AH99" i="1" s="1"/>
  <c r="S99" i="1"/>
  <c r="BF98" i="1"/>
  <c r="BD98" i="1"/>
  <c r="AT98" i="1"/>
  <c r="AQ98" i="1"/>
  <c r="AO98" i="1"/>
  <c r="AK98" i="1"/>
  <c r="AD98" i="1"/>
  <c r="AF98" i="1" s="1"/>
  <c r="AH98" i="1" s="1"/>
  <c r="S98" i="1"/>
  <c r="BF97" i="1"/>
  <c r="BD97" i="1"/>
  <c r="AT97" i="1"/>
  <c r="AQ97" i="1"/>
  <c r="AO97" i="1"/>
  <c r="AK97" i="1"/>
  <c r="AD97" i="1"/>
  <c r="AF97" i="1" s="1"/>
  <c r="AH97" i="1" s="1"/>
  <c r="S97" i="1"/>
  <c r="BF96" i="1"/>
  <c r="BD96" i="1"/>
  <c r="AT96" i="1"/>
  <c r="AQ96" i="1"/>
  <c r="AO96" i="1"/>
  <c r="AK96" i="1"/>
  <c r="AD96" i="1"/>
  <c r="AF96" i="1" s="1"/>
  <c r="AH96" i="1" s="1"/>
  <c r="S96" i="1"/>
  <c r="BF95" i="1"/>
  <c r="BD95" i="1"/>
  <c r="AT95" i="1"/>
  <c r="AQ95" i="1"/>
  <c r="AO95" i="1"/>
  <c r="AK95" i="1"/>
  <c r="AD95" i="1"/>
  <c r="AF95" i="1" s="1"/>
  <c r="AH95" i="1" s="1"/>
  <c r="S95" i="1"/>
  <c r="BF94" i="1"/>
  <c r="BD94" i="1"/>
  <c r="AT94" i="1"/>
  <c r="AQ94" i="1"/>
  <c r="AO94" i="1"/>
  <c r="AK94" i="1"/>
  <c r="AD94" i="1"/>
  <c r="AF94" i="1" s="1"/>
  <c r="AH94" i="1" s="1"/>
  <c r="S94" i="1"/>
  <c r="BF93" i="1"/>
  <c r="BD93" i="1"/>
  <c r="AT93" i="1"/>
  <c r="AQ93" i="1"/>
  <c r="AO93" i="1"/>
  <c r="AK93" i="1"/>
  <c r="AD93" i="1"/>
  <c r="AF93" i="1" s="1"/>
  <c r="AH93" i="1" s="1"/>
  <c r="S93" i="1"/>
  <c r="BF92" i="1"/>
  <c r="BD92" i="1"/>
  <c r="AT92" i="1"/>
  <c r="AQ92" i="1"/>
  <c r="AO92" i="1"/>
  <c r="AK92" i="1"/>
  <c r="AD92" i="1"/>
  <c r="AF92" i="1" s="1"/>
  <c r="AH92" i="1" s="1"/>
  <c r="S92" i="1"/>
  <c r="BF91" i="1"/>
  <c r="BD91" i="1"/>
  <c r="AT91" i="1"/>
  <c r="AQ91" i="1"/>
  <c r="AO91" i="1"/>
  <c r="AK91" i="1"/>
  <c r="AD91" i="1"/>
  <c r="AF91" i="1" s="1"/>
  <c r="AH91" i="1" s="1"/>
  <c r="S91" i="1"/>
  <c r="BF90" i="1"/>
  <c r="BD90" i="1"/>
  <c r="AT90" i="1"/>
  <c r="AQ90" i="1"/>
  <c r="AO90" i="1"/>
  <c r="AK90" i="1"/>
  <c r="AD90" i="1"/>
  <c r="AF90" i="1" s="1"/>
  <c r="AH90" i="1" s="1"/>
  <c r="S90" i="1"/>
  <c r="BF89" i="1"/>
  <c r="BD89" i="1"/>
  <c r="AT89" i="1"/>
  <c r="AQ89" i="1"/>
  <c r="AO89" i="1"/>
  <c r="AK89" i="1"/>
  <c r="AD89" i="1"/>
  <c r="AF89" i="1" s="1"/>
  <c r="AH89" i="1" s="1"/>
  <c r="S89" i="1"/>
  <c r="BF88" i="1"/>
  <c r="BD88" i="1"/>
  <c r="AT88" i="1"/>
  <c r="AQ88" i="1"/>
  <c r="AO88" i="1"/>
  <c r="AK88" i="1"/>
  <c r="AD88" i="1"/>
  <c r="AF88" i="1" s="1"/>
  <c r="AH88" i="1" s="1"/>
  <c r="S88" i="1"/>
  <c r="BF87" i="1"/>
  <c r="BD87" i="1"/>
  <c r="AT87" i="1"/>
  <c r="AQ87" i="1"/>
  <c r="AO87" i="1"/>
  <c r="AU87" i="1" s="1"/>
  <c r="AK87" i="1"/>
  <c r="AD87" i="1"/>
  <c r="AF87" i="1" s="1"/>
  <c r="AH87" i="1" s="1"/>
  <c r="S87" i="1"/>
  <c r="BF86" i="1"/>
  <c r="BD86" i="1"/>
  <c r="AT86" i="1"/>
  <c r="AQ86" i="1"/>
  <c r="AO86" i="1"/>
  <c r="AK86" i="1"/>
  <c r="AD86" i="1"/>
  <c r="AF86" i="1" s="1"/>
  <c r="AH86" i="1" s="1"/>
  <c r="S86" i="1"/>
  <c r="BF85" i="1"/>
  <c r="BD85" i="1"/>
  <c r="AT85" i="1"/>
  <c r="AQ85" i="1"/>
  <c r="AO85" i="1"/>
  <c r="AK85" i="1"/>
  <c r="AD85" i="1"/>
  <c r="AF85" i="1" s="1"/>
  <c r="AH85" i="1" s="1"/>
  <c r="S85" i="1"/>
  <c r="BF84" i="1"/>
  <c r="BD84" i="1"/>
  <c r="AT84" i="1"/>
  <c r="AQ84" i="1"/>
  <c r="AO84" i="1"/>
  <c r="AU84" i="1" s="1"/>
  <c r="AK84" i="1"/>
  <c r="AD84" i="1"/>
  <c r="AF84" i="1" s="1"/>
  <c r="AH84" i="1" s="1"/>
  <c r="S84" i="1"/>
  <c r="BF83" i="1"/>
  <c r="BD83" i="1"/>
  <c r="AT83" i="1"/>
  <c r="AQ83" i="1"/>
  <c r="AO83" i="1"/>
  <c r="AK83" i="1"/>
  <c r="AD83" i="1"/>
  <c r="AF83" i="1" s="1"/>
  <c r="AH83" i="1" s="1"/>
  <c r="S83" i="1"/>
  <c r="BF82" i="1"/>
  <c r="BD82" i="1"/>
  <c r="AT82" i="1"/>
  <c r="AQ82" i="1"/>
  <c r="AO82" i="1"/>
  <c r="AK82" i="1"/>
  <c r="AD82" i="1"/>
  <c r="AF82" i="1" s="1"/>
  <c r="AH82" i="1" s="1"/>
  <c r="S82" i="1"/>
  <c r="I82" i="1"/>
  <c r="BF81" i="1"/>
  <c r="BD81" i="1"/>
  <c r="AT81" i="1"/>
  <c r="AQ81" i="1"/>
  <c r="AO81" i="1"/>
  <c r="AK81" i="1"/>
  <c r="AD81" i="1"/>
  <c r="AF81" i="1" s="1"/>
  <c r="AH81" i="1" s="1"/>
  <c r="S81" i="1"/>
  <c r="I81" i="1"/>
  <c r="BF80" i="1"/>
  <c r="BD80" i="1"/>
  <c r="AT80" i="1"/>
  <c r="AQ80" i="1"/>
  <c r="AO80" i="1"/>
  <c r="AK80" i="1"/>
  <c r="AD80" i="1"/>
  <c r="AF80" i="1" s="1"/>
  <c r="AH80" i="1" s="1"/>
  <c r="S80" i="1"/>
  <c r="I80" i="1"/>
  <c r="BF79" i="1"/>
  <c r="BD79" i="1"/>
  <c r="AT79" i="1"/>
  <c r="AQ79" i="1"/>
  <c r="AO79" i="1"/>
  <c r="AK79" i="1"/>
  <c r="AD79" i="1"/>
  <c r="AF79" i="1" s="1"/>
  <c r="AH79" i="1" s="1"/>
  <c r="S79" i="1"/>
  <c r="I79" i="1"/>
  <c r="BF78" i="1"/>
  <c r="BD78" i="1"/>
  <c r="AT78" i="1"/>
  <c r="AQ78" i="1"/>
  <c r="AO78" i="1"/>
  <c r="AK78" i="1"/>
  <c r="AD78" i="1"/>
  <c r="AF78" i="1" s="1"/>
  <c r="AH78" i="1" s="1"/>
  <c r="S78" i="1"/>
  <c r="I78" i="1"/>
  <c r="BF77" i="1"/>
  <c r="BD77" i="1"/>
  <c r="AT77" i="1"/>
  <c r="AQ77" i="1"/>
  <c r="AO77" i="1"/>
  <c r="AK77" i="1"/>
  <c r="AD77" i="1"/>
  <c r="AF77" i="1" s="1"/>
  <c r="AH77" i="1" s="1"/>
  <c r="S77" i="1"/>
  <c r="I77" i="1"/>
  <c r="BF76" i="1"/>
  <c r="BD76" i="1"/>
  <c r="AT76" i="1"/>
  <c r="AQ76" i="1"/>
  <c r="AO76" i="1"/>
  <c r="AK76" i="1"/>
  <c r="AD76" i="1"/>
  <c r="AF76" i="1" s="1"/>
  <c r="AH76" i="1" s="1"/>
  <c r="S76" i="1"/>
  <c r="I76" i="1"/>
  <c r="BF75" i="1"/>
  <c r="BD75" i="1"/>
  <c r="AT75" i="1"/>
  <c r="AQ75" i="1"/>
  <c r="AO75" i="1"/>
  <c r="AK75" i="1"/>
  <c r="AD75" i="1"/>
  <c r="AF75" i="1" s="1"/>
  <c r="AH75" i="1" s="1"/>
  <c r="S75" i="1"/>
  <c r="I75" i="1"/>
  <c r="BF74" i="1"/>
  <c r="BD74" i="1"/>
  <c r="AT74" i="1"/>
  <c r="AQ74" i="1"/>
  <c r="AO74" i="1"/>
  <c r="AK74" i="1"/>
  <c r="AD74" i="1"/>
  <c r="AF74" i="1" s="1"/>
  <c r="AH74" i="1" s="1"/>
  <c r="S74" i="1"/>
  <c r="I74" i="1"/>
  <c r="BF73" i="1"/>
  <c r="BD73" i="1"/>
  <c r="AT73" i="1"/>
  <c r="AQ73" i="1"/>
  <c r="AO73" i="1"/>
  <c r="AK73" i="1"/>
  <c r="AD73" i="1"/>
  <c r="AF73" i="1" s="1"/>
  <c r="AH73" i="1" s="1"/>
  <c r="S73" i="1"/>
  <c r="I73" i="1"/>
  <c r="BF72" i="1"/>
  <c r="BD72" i="1"/>
  <c r="AT72" i="1"/>
  <c r="AQ72" i="1"/>
  <c r="AO72" i="1"/>
  <c r="AK72" i="1"/>
  <c r="AD72" i="1"/>
  <c r="AF72" i="1" s="1"/>
  <c r="AH72" i="1" s="1"/>
  <c r="S72" i="1"/>
  <c r="I72" i="1"/>
  <c r="BF71" i="1"/>
  <c r="BD71" i="1"/>
  <c r="AT71" i="1"/>
  <c r="AQ71" i="1"/>
  <c r="AO71" i="1"/>
  <c r="AK71" i="1"/>
  <c r="AD71" i="1"/>
  <c r="AF71" i="1" s="1"/>
  <c r="AH71" i="1" s="1"/>
  <c r="S71" i="1"/>
  <c r="I71" i="1"/>
  <c r="BF70" i="1"/>
  <c r="BD70" i="1"/>
  <c r="AT70" i="1"/>
  <c r="AQ70" i="1"/>
  <c r="AO70" i="1"/>
  <c r="AK70" i="1"/>
  <c r="AD70" i="1"/>
  <c r="AF70" i="1" s="1"/>
  <c r="AH70" i="1" s="1"/>
  <c r="S70" i="1"/>
  <c r="I70" i="1"/>
  <c r="BF69" i="1"/>
  <c r="BD69" i="1"/>
  <c r="AT69" i="1"/>
  <c r="AQ69" i="1"/>
  <c r="AO69" i="1"/>
  <c r="AK69" i="1"/>
  <c r="AD69" i="1"/>
  <c r="AF69" i="1" s="1"/>
  <c r="AH69" i="1" s="1"/>
  <c r="S69" i="1"/>
  <c r="I69" i="1"/>
  <c r="BF68" i="1"/>
  <c r="BD68" i="1"/>
  <c r="AT68" i="1"/>
  <c r="AQ68" i="1"/>
  <c r="AO68" i="1"/>
  <c r="AK68" i="1"/>
  <c r="AD68" i="1"/>
  <c r="AF68" i="1" s="1"/>
  <c r="AH68" i="1" s="1"/>
  <c r="S68" i="1"/>
  <c r="I68" i="1"/>
  <c r="BF67" i="1"/>
  <c r="BD67" i="1"/>
  <c r="AT67" i="1"/>
  <c r="AQ67" i="1"/>
  <c r="AO67" i="1"/>
  <c r="AK67" i="1"/>
  <c r="AD67" i="1"/>
  <c r="AF67" i="1" s="1"/>
  <c r="AH67" i="1" s="1"/>
  <c r="S67" i="1"/>
  <c r="I67" i="1"/>
  <c r="BF66" i="1"/>
  <c r="BD66" i="1"/>
  <c r="AT66" i="1"/>
  <c r="AQ66" i="1"/>
  <c r="AO66" i="1"/>
  <c r="AK66" i="1"/>
  <c r="AD66" i="1"/>
  <c r="AF66" i="1" s="1"/>
  <c r="AH66" i="1" s="1"/>
  <c r="S66" i="1"/>
  <c r="I66" i="1"/>
  <c r="BF65" i="1"/>
  <c r="BD65" i="1"/>
  <c r="AT65" i="1"/>
  <c r="AQ65" i="1"/>
  <c r="AO65" i="1"/>
  <c r="AK65" i="1"/>
  <c r="AD65" i="1"/>
  <c r="AF65" i="1" s="1"/>
  <c r="AH65" i="1" s="1"/>
  <c r="S65" i="1"/>
  <c r="I65" i="1"/>
  <c r="BF64" i="1"/>
  <c r="BD64" i="1"/>
  <c r="AT64" i="1"/>
  <c r="AQ64" i="1"/>
  <c r="AO64" i="1"/>
  <c r="AK64" i="1"/>
  <c r="AD64" i="1"/>
  <c r="AF64" i="1" s="1"/>
  <c r="AH64" i="1" s="1"/>
  <c r="S64" i="1"/>
  <c r="I64" i="1"/>
  <c r="BF63" i="1"/>
  <c r="BD63" i="1"/>
  <c r="AT63" i="1"/>
  <c r="AQ63" i="1"/>
  <c r="AO63" i="1"/>
  <c r="AK63" i="1"/>
  <c r="AD63" i="1"/>
  <c r="AF63" i="1" s="1"/>
  <c r="AH63" i="1" s="1"/>
  <c r="S63" i="1"/>
  <c r="I63" i="1"/>
  <c r="BF62" i="1"/>
  <c r="BD62" i="1"/>
  <c r="AT62" i="1"/>
  <c r="AQ62" i="1"/>
  <c r="AO62" i="1"/>
  <c r="AK62" i="1"/>
  <c r="AD62" i="1"/>
  <c r="AF62" i="1" s="1"/>
  <c r="AH62" i="1" s="1"/>
  <c r="S62" i="1"/>
  <c r="I62" i="1"/>
  <c r="BF61" i="1"/>
  <c r="BD61" i="1"/>
  <c r="AT61" i="1"/>
  <c r="AQ61" i="1"/>
  <c r="AO61" i="1"/>
  <c r="AK61" i="1"/>
  <c r="AD61" i="1"/>
  <c r="AF61" i="1" s="1"/>
  <c r="AH61" i="1" s="1"/>
  <c r="S61" i="1"/>
  <c r="I61" i="1"/>
  <c r="BF60" i="1"/>
  <c r="BD60" i="1"/>
  <c r="AT60" i="1"/>
  <c r="AQ60" i="1"/>
  <c r="AO60" i="1"/>
  <c r="AK60" i="1"/>
  <c r="AD60" i="1"/>
  <c r="AF60" i="1" s="1"/>
  <c r="AH60" i="1" s="1"/>
  <c r="S60" i="1"/>
  <c r="I60" i="1"/>
  <c r="BF59" i="1"/>
  <c r="BD59" i="1"/>
  <c r="AT59" i="1"/>
  <c r="AQ59" i="1"/>
  <c r="AO59" i="1"/>
  <c r="AK59" i="1"/>
  <c r="AD59" i="1"/>
  <c r="AF59" i="1" s="1"/>
  <c r="AH59" i="1" s="1"/>
  <c r="S59" i="1"/>
  <c r="BF58" i="1"/>
  <c r="BD58" i="1"/>
  <c r="AT58" i="1"/>
  <c r="AQ58" i="1"/>
  <c r="AO58" i="1"/>
  <c r="AK58" i="1"/>
  <c r="AD58" i="1"/>
  <c r="AF58" i="1" s="1"/>
  <c r="AH58" i="1" s="1"/>
  <c r="S58" i="1"/>
  <c r="BF57" i="1"/>
  <c r="BD57" i="1"/>
  <c r="AT57" i="1"/>
  <c r="AQ57" i="1"/>
  <c r="AO57" i="1"/>
  <c r="AK57" i="1"/>
  <c r="AD57" i="1"/>
  <c r="AF57" i="1" s="1"/>
  <c r="AH57" i="1" s="1"/>
  <c r="S57" i="1"/>
  <c r="BF56" i="1"/>
  <c r="BD56" i="1"/>
  <c r="AT56" i="1"/>
  <c r="AQ56" i="1"/>
  <c r="AO56" i="1"/>
  <c r="AK56" i="1"/>
  <c r="AD56" i="1"/>
  <c r="AF56" i="1" s="1"/>
  <c r="AH56" i="1" s="1"/>
  <c r="S56" i="1"/>
  <c r="BF55" i="1"/>
  <c r="BD55" i="1"/>
  <c r="AT55" i="1"/>
  <c r="AQ55" i="1"/>
  <c r="AO55" i="1"/>
  <c r="AK55" i="1"/>
  <c r="AD55" i="1"/>
  <c r="AF55" i="1" s="1"/>
  <c r="AH55" i="1" s="1"/>
  <c r="S55" i="1"/>
  <c r="BF54" i="1"/>
  <c r="BD54" i="1"/>
  <c r="AT54" i="1"/>
  <c r="AQ54" i="1"/>
  <c r="AO54" i="1"/>
  <c r="AK54" i="1"/>
  <c r="AD54" i="1"/>
  <c r="AF54" i="1" s="1"/>
  <c r="AH54" i="1" s="1"/>
  <c r="S54" i="1"/>
  <c r="BF53" i="1"/>
  <c r="BD53" i="1"/>
  <c r="AT53" i="1"/>
  <c r="AQ53" i="1"/>
  <c r="AO53" i="1"/>
  <c r="AK53" i="1"/>
  <c r="AD53" i="1"/>
  <c r="AF53" i="1" s="1"/>
  <c r="AH53" i="1" s="1"/>
  <c r="S53" i="1"/>
  <c r="BF52" i="1"/>
  <c r="BD52" i="1"/>
  <c r="AT52" i="1"/>
  <c r="AQ52" i="1"/>
  <c r="AO52" i="1"/>
  <c r="AK52" i="1"/>
  <c r="AD52" i="1"/>
  <c r="AF52" i="1" s="1"/>
  <c r="AH52" i="1" s="1"/>
  <c r="S52" i="1"/>
  <c r="BF51" i="1"/>
  <c r="BD51" i="1"/>
  <c r="AT51" i="1"/>
  <c r="AQ51" i="1"/>
  <c r="AO51" i="1"/>
  <c r="AK51" i="1"/>
  <c r="AD51" i="1"/>
  <c r="AF51" i="1" s="1"/>
  <c r="AH51" i="1" s="1"/>
  <c r="S51" i="1"/>
  <c r="BF50" i="1"/>
  <c r="BD50" i="1"/>
  <c r="AT50" i="1"/>
  <c r="AQ50" i="1"/>
  <c r="AO50" i="1"/>
  <c r="AK50" i="1"/>
  <c r="AD50" i="1"/>
  <c r="AF50" i="1" s="1"/>
  <c r="AH50" i="1" s="1"/>
  <c r="S50" i="1"/>
  <c r="BF49" i="1"/>
  <c r="BD49" i="1"/>
  <c r="AT49" i="1"/>
  <c r="AQ49" i="1"/>
  <c r="AO49" i="1"/>
  <c r="AK49" i="1"/>
  <c r="AD49" i="1"/>
  <c r="AF49" i="1" s="1"/>
  <c r="AH49" i="1" s="1"/>
  <c r="S49" i="1"/>
  <c r="BF48" i="1"/>
  <c r="BD48" i="1"/>
  <c r="AT48" i="1"/>
  <c r="AQ48" i="1"/>
  <c r="AO48" i="1"/>
  <c r="AK48" i="1"/>
  <c r="AD48" i="1"/>
  <c r="AF48" i="1" s="1"/>
  <c r="AH48" i="1" s="1"/>
  <c r="S48" i="1"/>
  <c r="BF47" i="1"/>
  <c r="BD47" i="1"/>
  <c r="AZ47" i="1"/>
  <c r="AT47" i="1"/>
  <c r="AQ47" i="1"/>
  <c r="AO47" i="1"/>
  <c r="AK47" i="1"/>
  <c r="AD47" i="1"/>
  <c r="AF47" i="1" s="1"/>
  <c r="AH47" i="1" s="1"/>
  <c r="S47" i="1"/>
  <c r="BF46" i="1"/>
  <c r="BE46" i="1"/>
  <c r="BD46" i="1"/>
  <c r="AZ46" i="1"/>
  <c r="AT46" i="1"/>
  <c r="AQ46" i="1"/>
  <c r="AO46" i="1"/>
  <c r="AK46" i="1"/>
  <c r="AD46" i="1"/>
  <c r="AF46" i="1" s="1"/>
  <c r="AH46" i="1" s="1"/>
  <c r="S46" i="1"/>
  <c r="AL46" i="1" s="1"/>
  <c r="BF45" i="1"/>
  <c r="BE45" i="1"/>
  <c r="BD45" i="1"/>
  <c r="AZ45" i="1"/>
  <c r="AT45" i="1"/>
  <c r="AQ45" i="1"/>
  <c r="AO45" i="1"/>
  <c r="AK45" i="1"/>
  <c r="AA45" i="1"/>
  <c r="Z45" i="1"/>
  <c r="Y45" i="1"/>
  <c r="S45" i="1"/>
  <c r="BF44" i="1"/>
  <c r="BE44" i="1"/>
  <c r="BD44" i="1"/>
  <c r="AZ44" i="1"/>
  <c r="AT44" i="1"/>
  <c r="AQ44" i="1"/>
  <c r="AO44" i="1"/>
  <c r="AK44" i="1"/>
  <c r="AD44" i="1"/>
  <c r="AF44" i="1" s="1"/>
  <c r="AH44" i="1" s="1"/>
  <c r="S44" i="1"/>
  <c r="BF43" i="1"/>
  <c r="BE43" i="1"/>
  <c r="BD43" i="1"/>
  <c r="AZ43" i="1"/>
  <c r="AT43" i="1"/>
  <c r="AQ43" i="1"/>
  <c r="AO43" i="1"/>
  <c r="AK43" i="1"/>
  <c r="AD43" i="1"/>
  <c r="AF43" i="1" s="1"/>
  <c r="AH43" i="1" s="1"/>
  <c r="S43" i="1"/>
  <c r="I43" i="1"/>
  <c r="BF42" i="1"/>
  <c r="BE42" i="1"/>
  <c r="BD42" i="1"/>
  <c r="AZ42" i="1"/>
  <c r="AT42" i="1"/>
  <c r="AQ42" i="1"/>
  <c r="AO42" i="1"/>
  <c r="AK42" i="1"/>
  <c r="AD42" i="1"/>
  <c r="AF42" i="1" s="1"/>
  <c r="AH42" i="1" s="1"/>
  <c r="S42" i="1"/>
  <c r="I42" i="1"/>
  <c r="BF41" i="1"/>
  <c r="BE41" i="1"/>
  <c r="BD41" i="1"/>
  <c r="AZ41" i="1"/>
  <c r="AT41" i="1"/>
  <c r="AQ41" i="1"/>
  <c r="AO41" i="1"/>
  <c r="AK41" i="1"/>
  <c r="AD41" i="1"/>
  <c r="AF41" i="1" s="1"/>
  <c r="AH41" i="1" s="1"/>
  <c r="S41" i="1"/>
  <c r="I41" i="1"/>
  <c r="BF40" i="1"/>
  <c r="BE40" i="1"/>
  <c r="BD40" i="1"/>
  <c r="AZ40" i="1"/>
  <c r="AT40" i="1"/>
  <c r="AQ40" i="1"/>
  <c r="AO40" i="1"/>
  <c r="AK40" i="1"/>
  <c r="AD40" i="1"/>
  <c r="AF40" i="1" s="1"/>
  <c r="AH40" i="1" s="1"/>
  <c r="S40" i="1"/>
  <c r="I40" i="1"/>
  <c r="BF39" i="1"/>
  <c r="BE39" i="1"/>
  <c r="BD39" i="1"/>
  <c r="AZ39" i="1"/>
  <c r="AT39" i="1"/>
  <c r="AQ39" i="1"/>
  <c r="AO39" i="1"/>
  <c r="AK39" i="1"/>
  <c r="AD39" i="1"/>
  <c r="AF39" i="1" s="1"/>
  <c r="AH39" i="1" s="1"/>
  <c r="S39" i="1"/>
  <c r="I39" i="1"/>
  <c r="BF38" i="1"/>
  <c r="BE38" i="1"/>
  <c r="BD38" i="1"/>
  <c r="AZ38" i="1"/>
  <c r="AT38" i="1"/>
  <c r="AQ38" i="1"/>
  <c r="AO38" i="1"/>
  <c r="AK38" i="1"/>
  <c r="AD38" i="1"/>
  <c r="AF38" i="1" s="1"/>
  <c r="AH38" i="1" s="1"/>
  <c r="S38" i="1"/>
  <c r="I38" i="1"/>
  <c r="BF37" i="1"/>
  <c r="BE37" i="1"/>
  <c r="BD37" i="1"/>
  <c r="AZ37" i="1"/>
  <c r="AT37" i="1"/>
  <c r="AQ37" i="1"/>
  <c r="AO37" i="1"/>
  <c r="AK37" i="1"/>
  <c r="AD37" i="1"/>
  <c r="AF37" i="1" s="1"/>
  <c r="AH37" i="1" s="1"/>
  <c r="S37" i="1"/>
  <c r="I37" i="1"/>
  <c r="BF36" i="1"/>
  <c r="BE36" i="1"/>
  <c r="BD36" i="1"/>
  <c r="AZ36" i="1"/>
  <c r="AT36" i="1"/>
  <c r="AQ36" i="1"/>
  <c r="AO36" i="1"/>
  <c r="AK36" i="1"/>
  <c r="AD36" i="1"/>
  <c r="AF36" i="1" s="1"/>
  <c r="AH36" i="1" s="1"/>
  <c r="S36" i="1"/>
  <c r="I36" i="1"/>
  <c r="BF35" i="1"/>
  <c r="BE35" i="1"/>
  <c r="BD35" i="1"/>
  <c r="AZ35" i="1"/>
  <c r="AT35" i="1"/>
  <c r="AQ35" i="1"/>
  <c r="AO35" i="1"/>
  <c r="AK35" i="1"/>
  <c r="AD35" i="1"/>
  <c r="AF35" i="1" s="1"/>
  <c r="AH35" i="1" s="1"/>
  <c r="S35" i="1"/>
  <c r="BF34" i="1"/>
  <c r="BE34" i="1"/>
  <c r="BD34" i="1"/>
  <c r="AZ34" i="1"/>
  <c r="AT34" i="1"/>
  <c r="AQ34" i="1"/>
  <c r="AO34" i="1"/>
  <c r="AK34" i="1"/>
  <c r="AD34" i="1"/>
  <c r="AF34" i="1" s="1"/>
  <c r="AH34" i="1" s="1"/>
  <c r="S34" i="1"/>
  <c r="BF33" i="1"/>
  <c r="BE33" i="1"/>
  <c r="BD33" i="1"/>
  <c r="AZ33" i="1"/>
  <c r="AT33" i="1"/>
  <c r="AQ33" i="1"/>
  <c r="AO33" i="1"/>
  <c r="AK33" i="1"/>
  <c r="AD33" i="1"/>
  <c r="AF33" i="1" s="1"/>
  <c r="AH33" i="1" s="1"/>
  <c r="S33" i="1"/>
  <c r="BF32" i="1"/>
  <c r="BE32" i="1"/>
  <c r="BD32" i="1"/>
  <c r="AZ32" i="1"/>
  <c r="AT32" i="1"/>
  <c r="AQ32" i="1"/>
  <c r="AO32" i="1"/>
  <c r="AK32" i="1"/>
  <c r="AD32" i="1"/>
  <c r="AF32" i="1" s="1"/>
  <c r="AH32" i="1" s="1"/>
  <c r="S32" i="1"/>
  <c r="BF31" i="1"/>
  <c r="BE31" i="1"/>
  <c r="BD31" i="1"/>
  <c r="AZ31" i="1"/>
  <c r="AT31" i="1"/>
  <c r="AQ31" i="1"/>
  <c r="AO31" i="1"/>
  <c r="AK31" i="1"/>
  <c r="AD31" i="1"/>
  <c r="AF31" i="1" s="1"/>
  <c r="AH31" i="1" s="1"/>
  <c r="S31" i="1"/>
  <c r="BF30" i="1"/>
  <c r="BE30" i="1"/>
  <c r="BD30" i="1"/>
  <c r="AZ30" i="1"/>
  <c r="AT30" i="1"/>
  <c r="AQ30" i="1"/>
  <c r="AO30" i="1"/>
  <c r="AK30" i="1"/>
  <c r="AD30" i="1"/>
  <c r="AF30" i="1" s="1"/>
  <c r="AH30" i="1" s="1"/>
  <c r="S30" i="1"/>
  <c r="BF29" i="1"/>
  <c r="BE29" i="1"/>
  <c r="BD29" i="1"/>
  <c r="AZ29" i="1"/>
  <c r="AT29" i="1"/>
  <c r="AQ29" i="1"/>
  <c r="AO29" i="1"/>
  <c r="AK29" i="1"/>
  <c r="AD29" i="1"/>
  <c r="AF29" i="1" s="1"/>
  <c r="AH29" i="1" s="1"/>
  <c r="S29" i="1"/>
  <c r="BF28" i="1"/>
  <c r="BE28" i="1"/>
  <c r="BD28" i="1"/>
  <c r="AZ28" i="1"/>
  <c r="AT28" i="1"/>
  <c r="AQ28" i="1"/>
  <c r="AO28" i="1"/>
  <c r="AK28" i="1"/>
  <c r="AD28" i="1"/>
  <c r="AF28" i="1" s="1"/>
  <c r="AH28" i="1" s="1"/>
  <c r="S28" i="1"/>
  <c r="BF27" i="1"/>
  <c r="BE27" i="1"/>
  <c r="BD27" i="1"/>
  <c r="AZ27" i="1"/>
  <c r="AT27" i="1"/>
  <c r="AQ27" i="1"/>
  <c r="AO27" i="1"/>
  <c r="AK27" i="1"/>
  <c r="AD27" i="1"/>
  <c r="AF27" i="1" s="1"/>
  <c r="AH27" i="1" s="1"/>
  <c r="S27" i="1"/>
  <c r="BF26" i="1"/>
  <c r="BE26" i="1"/>
  <c r="BD26" i="1"/>
  <c r="AZ26" i="1"/>
  <c r="AT26" i="1"/>
  <c r="AQ26" i="1"/>
  <c r="AO26" i="1"/>
  <c r="AK26" i="1"/>
  <c r="AD26" i="1"/>
  <c r="AF26" i="1" s="1"/>
  <c r="AH26" i="1" s="1"/>
  <c r="S26" i="1"/>
  <c r="BF25" i="1"/>
  <c r="BE25" i="1"/>
  <c r="BD25" i="1"/>
  <c r="AZ25" i="1"/>
  <c r="AT25" i="1"/>
  <c r="AQ25" i="1"/>
  <c r="AO25" i="1"/>
  <c r="AK25" i="1"/>
  <c r="AD25" i="1"/>
  <c r="AF25" i="1" s="1"/>
  <c r="AH25" i="1" s="1"/>
  <c r="S25" i="1"/>
  <c r="BF24" i="1"/>
  <c r="BE24" i="1"/>
  <c r="BD24" i="1"/>
  <c r="AZ24" i="1"/>
  <c r="AT24" i="1"/>
  <c r="AQ24" i="1"/>
  <c r="AO24" i="1"/>
  <c r="AK24" i="1"/>
  <c r="AD24" i="1"/>
  <c r="AF24" i="1" s="1"/>
  <c r="AH24" i="1" s="1"/>
  <c r="S24" i="1"/>
  <c r="BF23" i="1"/>
  <c r="BE23" i="1"/>
  <c r="BD23" i="1"/>
  <c r="AZ23" i="1"/>
  <c r="AT23" i="1"/>
  <c r="AQ23" i="1"/>
  <c r="AO23" i="1"/>
  <c r="AK23" i="1"/>
  <c r="AD23" i="1"/>
  <c r="AF23" i="1" s="1"/>
  <c r="AH23" i="1" s="1"/>
  <c r="S23" i="1"/>
  <c r="BF22" i="1"/>
  <c r="BE22" i="1"/>
  <c r="BD22" i="1"/>
  <c r="AZ22" i="1"/>
  <c r="AT22" i="1"/>
  <c r="AQ22" i="1"/>
  <c r="AO22" i="1"/>
  <c r="AK22" i="1"/>
  <c r="AD22" i="1"/>
  <c r="AF22" i="1" s="1"/>
  <c r="AH22" i="1" s="1"/>
  <c r="S22" i="1"/>
  <c r="BF21" i="1"/>
  <c r="BE21" i="1"/>
  <c r="BD21" i="1"/>
  <c r="AZ21" i="1"/>
  <c r="AT21" i="1"/>
  <c r="AQ21" i="1"/>
  <c r="AO21" i="1"/>
  <c r="AK21" i="1"/>
  <c r="AD21" i="1"/>
  <c r="AF21" i="1" s="1"/>
  <c r="AH21" i="1" s="1"/>
  <c r="S21" i="1"/>
  <c r="BF20" i="1"/>
  <c r="BE20" i="1"/>
  <c r="BD20" i="1"/>
  <c r="AZ20" i="1"/>
  <c r="AT20" i="1"/>
  <c r="AQ20" i="1"/>
  <c r="AO20" i="1"/>
  <c r="AK20" i="1"/>
  <c r="AD20" i="1"/>
  <c r="AF20" i="1" s="1"/>
  <c r="AH20" i="1" s="1"/>
  <c r="S20" i="1"/>
  <c r="BF19" i="1"/>
  <c r="BE19" i="1"/>
  <c r="BD19" i="1"/>
  <c r="AZ19" i="1"/>
  <c r="AT19" i="1"/>
  <c r="AQ19" i="1"/>
  <c r="AO19" i="1"/>
  <c r="AK19" i="1"/>
  <c r="AD19" i="1"/>
  <c r="AF19" i="1" s="1"/>
  <c r="AH19" i="1" s="1"/>
  <c r="S19" i="1"/>
  <c r="BF18" i="1"/>
  <c r="BE18" i="1"/>
  <c r="BD18" i="1"/>
  <c r="AZ18" i="1"/>
  <c r="AT18" i="1"/>
  <c r="AQ18" i="1"/>
  <c r="AO18" i="1"/>
  <c r="AK18" i="1"/>
  <c r="AD18" i="1"/>
  <c r="AF18" i="1" s="1"/>
  <c r="AH18" i="1" s="1"/>
  <c r="S18" i="1"/>
  <c r="BF17" i="1"/>
  <c r="BE17" i="1"/>
  <c r="BD17" i="1"/>
  <c r="AZ17" i="1"/>
  <c r="AT17" i="1"/>
  <c r="AQ17" i="1"/>
  <c r="AO17" i="1"/>
  <c r="AK17" i="1"/>
  <c r="AD17" i="1"/>
  <c r="AF17" i="1" s="1"/>
  <c r="AH17" i="1" s="1"/>
  <c r="S17" i="1"/>
  <c r="BF16" i="1"/>
  <c r="BE16" i="1"/>
  <c r="BD16" i="1"/>
  <c r="AZ16" i="1"/>
  <c r="AT16" i="1"/>
  <c r="AQ16" i="1"/>
  <c r="AO16" i="1"/>
  <c r="AK16" i="1"/>
  <c r="AD16" i="1"/>
  <c r="AF16" i="1" s="1"/>
  <c r="AH16" i="1" s="1"/>
  <c r="S16" i="1"/>
  <c r="BF15" i="1"/>
  <c r="BE15" i="1"/>
  <c r="BD15" i="1"/>
  <c r="AZ15" i="1"/>
  <c r="AT15" i="1"/>
  <c r="AQ15" i="1"/>
  <c r="AO15" i="1"/>
  <c r="AK15" i="1"/>
  <c r="AD15" i="1"/>
  <c r="AF15" i="1" s="1"/>
  <c r="AH15" i="1" s="1"/>
  <c r="S15" i="1"/>
  <c r="BF14" i="1"/>
  <c r="BE14" i="1"/>
  <c r="BD14" i="1"/>
  <c r="AZ14" i="1"/>
  <c r="AT14" i="1"/>
  <c r="AQ14" i="1"/>
  <c r="AO14" i="1"/>
  <c r="AK14" i="1"/>
  <c r="AD14" i="1"/>
  <c r="AF14" i="1" s="1"/>
  <c r="AH14" i="1" s="1"/>
  <c r="S14" i="1"/>
  <c r="BF13" i="1"/>
  <c r="BE13" i="1"/>
  <c r="BD13" i="1"/>
  <c r="AZ13" i="1"/>
  <c r="AT13" i="1"/>
  <c r="AQ13" i="1"/>
  <c r="AO13" i="1"/>
  <c r="AK13" i="1"/>
  <c r="AD13" i="1"/>
  <c r="AF13" i="1" s="1"/>
  <c r="AH13" i="1" s="1"/>
  <c r="S13" i="1"/>
  <c r="BF12" i="1"/>
  <c r="BE12" i="1"/>
  <c r="BD12" i="1"/>
  <c r="AZ12" i="1"/>
  <c r="AT12" i="1"/>
  <c r="AQ12" i="1"/>
  <c r="AO12" i="1"/>
  <c r="AK12" i="1"/>
  <c r="AD12" i="1"/>
  <c r="AF12" i="1" s="1"/>
  <c r="AH12" i="1" s="1"/>
  <c r="S12" i="1"/>
  <c r="BF11" i="1"/>
  <c r="BE11" i="1"/>
  <c r="BD11" i="1"/>
  <c r="AZ11" i="1"/>
  <c r="AT11" i="1"/>
  <c r="AQ11" i="1"/>
  <c r="AO11" i="1"/>
  <c r="AK11" i="1"/>
  <c r="AD11" i="1"/>
  <c r="AF11" i="1" s="1"/>
  <c r="AH11" i="1" s="1"/>
  <c r="S11" i="1"/>
  <c r="AL11" i="1" s="1"/>
  <c r="BF10" i="1"/>
  <c r="BE10" i="1"/>
  <c r="BD10" i="1"/>
  <c r="AZ10" i="1"/>
  <c r="AT10" i="1"/>
  <c r="AQ10" i="1"/>
  <c r="AO10" i="1"/>
  <c r="AK10" i="1"/>
  <c r="AD10" i="1"/>
  <c r="AF10" i="1" s="1"/>
  <c r="AH10" i="1" s="1"/>
  <c r="S10" i="1"/>
  <c r="BF9" i="1"/>
  <c r="BE9" i="1"/>
  <c r="BD9" i="1"/>
  <c r="AZ9" i="1"/>
  <c r="AT9" i="1"/>
  <c r="AQ9" i="1"/>
  <c r="AO9" i="1"/>
  <c r="AK9" i="1"/>
  <c r="AD9" i="1"/>
  <c r="AF9" i="1" s="1"/>
  <c r="AH9" i="1" s="1"/>
  <c r="S9" i="1"/>
  <c r="BF8" i="1"/>
  <c r="BE8" i="1"/>
  <c r="BD8" i="1"/>
  <c r="AZ8" i="1"/>
  <c r="AT8" i="1"/>
  <c r="AQ8" i="1"/>
  <c r="AO8" i="1"/>
  <c r="AK8" i="1"/>
  <c r="AD8" i="1"/>
  <c r="AF8" i="1" s="1"/>
  <c r="AH8" i="1" s="1"/>
  <c r="S8" i="1"/>
  <c r="BF7" i="1"/>
  <c r="BE7" i="1"/>
  <c r="BD7" i="1"/>
  <c r="AZ7" i="1"/>
  <c r="AT7" i="1"/>
  <c r="AQ7" i="1"/>
  <c r="AO7" i="1"/>
  <c r="AK7" i="1"/>
  <c r="AD7" i="1"/>
  <c r="AF7" i="1" s="1"/>
  <c r="AH7" i="1" s="1"/>
  <c r="S7" i="1"/>
  <c r="BF6" i="1"/>
  <c r="BE6" i="1"/>
  <c r="BD6" i="1"/>
  <c r="AZ6" i="1"/>
  <c r="AT6" i="1"/>
  <c r="AQ6" i="1"/>
  <c r="AO6" i="1"/>
  <c r="AK6" i="1"/>
  <c r="AD6" i="1"/>
  <c r="AF6" i="1" s="1"/>
  <c r="AH6" i="1" s="1"/>
  <c r="S6" i="1"/>
  <c r="BF5" i="1"/>
  <c r="BE5" i="1"/>
  <c r="BD5" i="1"/>
  <c r="AZ5" i="1"/>
  <c r="AT5" i="1"/>
  <c r="AQ5" i="1"/>
  <c r="AO5" i="1"/>
  <c r="AK5" i="1"/>
  <c r="AD5" i="1"/>
  <c r="AF5" i="1" s="1"/>
  <c r="AH5" i="1" s="1"/>
  <c r="S5" i="1"/>
  <c r="BF4" i="1"/>
  <c r="BE4" i="1"/>
  <c r="BD4" i="1"/>
  <c r="AZ4" i="1"/>
  <c r="AT4" i="1"/>
  <c r="AQ4" i="1"/>
  <c r="AO4" i="1"/>
  <c r="AK4" i="1"/>
  <c r="AD4" i="1"/>
  <c r="AF4" i="1" s="1"/>
  <c r="AH4" i="1" s="1"/>
  <c r="S4" i="1"/>
  <c r="BF3" i="1"/>
  <c r="BE3" i="1"/>
  <c r="BD3" i="1"/>
  <c r="AZ3" i="1"/>
  <c r="AT3" i="1"/>
  <c r="AQ3" i="1"/>
  <c r="AO3" i="1"/>
  <c r="AK3" i="1"/>
  <c r="AD3" i="1"/>
  <c r="AF3" i="1" s="1"/>
  <c r="AH3" i="1" s="1"/>
  <c r="S3" i="1"/>
  <c r="BF2" i="1"/>
  <c r="BE2" i="1"/>
  <c r="BD2" i="1"/>
  <c r="AZ2" i="1"/>
  <c r="AT2" i="1"/>
  <c r="AQ2" i="1"/>
  <c r="AO2" i="1"/>
  <c r="AK2" i="1"/>
  <c r="AD2" i="1"/>
  <c r="AF2" i="1" s="1"/>
  <c r="AH2" i="1" s="1"/>
  <c r="S2" i="1"/>
  <c r="AU38" i="1" l="1"/>
  <c r="AU140" i="1"/>
  <c r="AL136" i="1"/>
  <c r="AL142" i="1"/>
  <c r="AL145" i="1"/>
  <c r="AM145" i="1" s="1"/>
  <c r="AL125" i="1"/>
  <c r="AL128" i="1"/>
  <c r="AM128" i="1" s="1"/>
  <c r="AL134" i="1"/>
  <c r="AM134" i="1" s="1"/>
  <c r="AL123" i="1"/>
  <c r="AM123" i="1" s="1"/>
  <c r="AL126" i="1"/>
  <c r="AM126" i="1" s="1"/>
  <c r="AU101" i="1"/>
  <c r="AL112" i="1"/>
  <c r="AM112" i="1" s="1"/>
  <c r="AU104" i="1"/>
  <c r="AL111" i="1"/>
  <c r="AM111" i="1" s="1"/>
  <c r="AV111" i="1" s="1"/>
  <c r="BC111" i="1" s="1"/>
  <c r="AL115" i="1"/>
  <c r="AM115" i="1" s="1"/>
  <c r="AU93" i="1"/>
  <c r="AL83" i="1"/>
  <c r="AM83" i="1" s="1"/>
  <c r="AL101" i="1"/>
  <c r="AM101" i="1" s="1"/>
  <c r="AU78" i="1"/>
  <c r="AU82" i="1"/>
  <c r="AL84" i="1"/>
  <c r="AM84" i="1" s="1"/>
  <c r="AV84" i="1" s="1"/>
  <c r="BC84" i="1" s="1"/>
  <c r="AL66" i="1"/>
  <c r="AM66" i="1" s="1"/>
  <c r="AU54" i="1"/>
  <c r="AU57" i="1"/>
  <c r="AU25" i="1"/>
  <c r="AU31" i="1"/>
  <c r="AL154" i="1"/>
  <c r="AM154" i="1" s="1"/>
  <c r="AU49" i="1"/>
  <c r="AU12" i="1"/>
  <c r="AU37" i="1"/>
  <c r="AD45" i="1"/>
  <c r="AF45" i="1" s="1"/>
  <c r="AH45" i="1" s="1"/>
  <c r="AU47" i="1"/>
  <c r="AL16" i="1"/>
  <c r="AM16" i="1" s="1"/>
  <c r="AL22" i="1"/>
  <c r="AM22" i="1" s="1"/>
  <c r="AL44" i="1"/>
  <c r="AM44" i="1" s="1"/>
  <c r="AU17" i="1"/>
  <c r="AL24" i="1"/>
  <c r="AM24" i="1" s="1"/>
  <c r="AL27" i="1"/>
  <c r="AM27" i="1" s="1"/>
  <c r="AL59" i="1"/>
  <c r="AM59" i="1" s="1"/>
  <c r="AU147" i="1"/>
  <c r="AU151" i="1"/>
  <c r="AU77" i="1"/>
  <c r="AU106" i="1"/>
  <c r="AU110" i="1"/>
  <c r="AU10" i="1"/>
  <c r="AU16" i="1"/>
  <c r="AU28" i="1"/>
  <c r="AU81" i="1"/>
  <c r="AL26" i="1"/>
  <c r="AM26" i="1" s="1"/>
  <c r="AU42" i="1"/>
  <c r="AL65" i="1"/>
  <c r="AM65" i="1" s="1"/>
  <c r="AU70" i="1"/>
  <c r="AL74" i="1"/>
  <c r="AM74" i="1" s="1"/>
  <c r="AL82" i="1"/>
  <c r="AM82" i="1" s="1"/>
  <c r="AU41" i="1"/>
  <c r="AU50" i="1"/>
  <c r="AU53" i="1"/>
  <c r="AU89" i="1"/>
  <c r="AU92" i="1"/>
  <c r="AU100" i="1"/>
  <c r="AU103" i="1"/>
  <c r="AU133" i="1"/>
  <c r="AU35" i="1"/>
  <c r="AL2" i="1"/>
  <c r="AM2" i="1" s="1"/>
  <c r="AL19" i="1"/>
  <c r="AM19" i="1" s="1"/>
  <c r="AU40" i="1"/>
  <c r="AL58" i="1"/>
  <c r="AM58" i="1" s="1"/>
  <c r="AU72" i="1"/>
  <c r="AL129" i="1"/>
  <c r="AM129" i="1" s="1"/>
  <c r="AL132" i="1"/>
  <c r="AM132" i="1" s="1"/>
  <c r="AL140" i="1"/>
  <c r="AM140" i="1" s="1"/>
  <c r="AV140" i="1" s="1"/>
  <c r="AU20" i="1"/>
  <c r="AL36" i="1"/>
  <c r="AM36" i="1" s="1"/>
  <c r="AU39" i="1"/>
  <c r="AU65" i="1"/>
  <c r="AV65" i="1" s="1"/>
  <c r="AU69" i="1"/>
  <c r="AU80" i="1"/>
  <c r="AL152" i="1"/>
  <c r="AM152" i="1" s="1"/>
  <c r="AL70" i="1"/>
  <c r="AM70" i="1" s="1"/>
  <c r="AU139" i="1"/>
  <c r="AL89" i="1"/>
  <c r="AM89" i="1" s="1"/>
  <c r="AM125" i="1"/>
  <c r="AU2" i="1"/>
  <c r="AU30" i="1"/>
  <c r="AU46" i="1"/>
  <c r="AU60" i="1"/>
  <c r="AL121" i="1"/>
  <c r="AM121" i="1" s="1"/>
  <c r="AL124" i="1"/>
  <c r="AM124" i="1" s="1"/>
  <c r="AV124" i="1" s="1"/>
  <c r="AU144" i="1"/>
  <c r="AL4" i="1"/>
  <c r="AM4" i="1" s="1"/>
  <c r="AM110" i="1"/>
  <c r="AL147" i="1"/>
  <c r="AM147" i="1" s="1"/>
  <c r="AL60" i="1"/>
  <c r="AM60" i="1" s="1"/>
  <c r="AL13" i="1"/>
  <c r="AM13" i="1" s="1"/>
  <c r="AL85" i="1"/>
  <c r="AM85" i="1" s="1"/>
  <c r="AL104" i="1"/>
  <c r="AM104" i="1" s="1"/>
  <c r="AU105" i="1"/>
  <c r="AU113" i="1"/>
  <c r="AU125" i="1"/>
  <c r="AL95" i="1"/>
  <c r="AM95" i="1" s="1"/>
  <c r="AL50" i="1"/>
  <c r="AM50" i="1" s="1"/>
  <c r="AL32" i="1"/>
  <c r="AM32" i="1" s="1"/>
  <c r="AL47" i="1"/>
  <c r="AM47" i="1" s="1"/>
  <c r="AL64" i="1"/>
  <c r="AM64" i="1" s="1"/>
  <c r="AU13" i="1"/>
  <c r="AU29" i="1"/>
  <c r="AL42" i="1"/>
  <c r="AM42" i="1" s="1"/>
  <c r="AU44" i="1"/>
  <c r="AU45" i="1"/>
  <c r="AU75" i="1"/>
  <c r="AL78" i="1"/>
  <c r="AM78" i="1" s="1"/>
  <c r="AU85" i="1"/>
  <c r="AU88" i="1"/>
  <c r="AU91" i="1"/>
  <c r="AU99" i="1"/>
  <c r="AU102" i="1"/>
  <c r="AL135" i="1"/>
  <c r="AM135" i="1" s="1"/>
  <c r="AL143" i="1"/>
  <c r="AM143" i="1" s="1"/>
  <c r="AM106" i="1"/>
  <c r="AM136" i="1"/>
  <c r="AU86" i="1"/>
  <c r="AL88" i="1"/>
  <c r="AM88" i="1" s="1"/>
  <c r="AU108" i="1"/>
  <c r="AU7" i="1"/>
  <c r="AM11" i="1"/>
  <c r="AL92" i="1"/>
  <c r="AM92" i="1" s="1"/>
  <c r="AU95" i="1"/>
  <c r="AU138" i="1"/>
  <c r="AU98" i="1"/>
  <c r="AL29" i="1"/>
  <c r="AM29" i="1" s="1"/>
  <c r="AU56" i="1"/>
  <c r="AU63" i="1"/>
  <c r="AU112" i="1"/>
  <c r="AU11" i="1"/>
  <c r="AU94" i="1"/>
  <c r="AL15" i="1"/>
  <c r="AM15" i="1" s="1"/>
  <c r="AL55" i="1"/>
  <c r="AM55" i="1" s="1"/>
  <c r="AU68" i="1"/>
  <c r="AL71" i="1"/>
  <c r="AM71" i="1" s="1"/>
  <c r="AU97" i="1"/>
  <c r="AL109" i="1"/>
  <c r="AM109" i="1" s="1"/>
  <c r="AM144" i="1"/>
  <c r="AL73" i="1"/>
  <c r="AM73" i="1" s="1"/>
  <c r="AL119" i="1"/>
  <c r="AM119" i="1" s="1"/>
  <c r="AU64" i="1"/>
  <c r="AU116" i="1"/>
  <c r="AU135" i="1"/>
  <c r="AL79" i="1"/>
  <c r="AM79" i="1" s="1"/>
  <c r="AL91" i="1"/>
  <c r="AM91" i="1" s="1"/>
  <c r="AL150" i="1"/>
  <c r="AM150" i="1" s="1"/>
  <c r="AU79" i="1"/>
  <c r="AU142" i="1"/>
  <c r="AU36" i="1"/>
  <c r="AU48" i="1"/>
  <c r="AU9" i="1"/>
  <c r="AU15" i="1"/>
  <c r="AU27" i="1"/>
  <c r="AU59" i="1"/>
  <c r="AU62" i="1"/>
  <c r="AL96" i="1"/>
  <c r="AM96" i="1" s="1"/>
  <c r="AU118" i="1"/>
  <c r="AU122" i="1"/>
  <c r="AU126" i="1"/>
  <c r="AU129" i="1"/>
  <c r="AU136" i="1"/>
  <c r="AU141" i="1"/>
  <c r="AV141" i="1" s="1"/>
  <c r="AU153" i="1"/>
  <c r="AU131" i="1"/>
  <c r="AL41" i="1"/>
  <c r="AM41" i="1" s="1"/>
  <c r="AL63" i="1"/>
  <c r="AM63" i="1" s="1"/>
  <c r="AL137" i="1"/>
  <c r="AM137" i="1" s="1"/>
  <c r="AU152" i="1"/>
  <c r="AU73" i="1"/>
  <c r="AU119" i="1"/>
  <c r="AU24" i="1"/>
  <c r="AL34" i="1"/>
  <c r="AM34" i="1" s="1"/>
  <c r="AL51" i="1"/>
  <c r="AM51" i="1" s="1"/>
  <c r="AU61" i="1"/>
  <c r="AU83" i="1"/>
  <c r="AU96" i="1"/>
  <c r="AL99" i="1"/>
  <c r="AM99" i="1" s="1"/>
  <c r="AL113" i="1"/>
  <c r="AM113" i="1" s="1"/>
  <c r="AU115" i="1"/>
  <c r="AU117" i="1"/>
  <c r="AU149" i="1"/>
  <c r="AU154" i="1"/>
  <c r="AU19" i="1"/>
  <c r="AL102" i="1"/>
  <c r="AM102" i="1" s="1"/>
  <c r="AU120" i="1"/>
  <c r="AU6" i="1"/>
  <c r="AL69" i="1"/>
  <c r="AM69" i="1" s="1"/>
  <c r="AU127" i="1"/>
  <c r="AL37" i="1"/>
  <c r="AM37" i="1" s="1"/>
  <c r="AU74" i="1"/>
  <c r="AU107" i="1"/>
  <c r="AU18" i="1"/>
  <c r="AL52" i="1"/>
  <c r="AM52" i="1" s="1"/>
  <c r="AL62" i="1"/>
  <c r="AM62" i="1" s="1"/>
  <c r="AL118" i="1"/>
  <c r="AM118" i="1" s="1"/>
  <c r="AU130" i="1"/>
  <c r="AU146" i="1"/>
  <c r="AL8" i="1"/>
  <c r="AM8" i="1" s="1"/>
  <c r="AL20" i="1"/>
  <c r="AM20" i="1" s="1"/>
  <c r="AU23" i="1"/>
  <c r="AU14" i="1"/>
  <c r="AU21" i="1"/>
  <c r="AU22" i="1"/>
  <c r="AU34" i="1"/>
  <c r="AU51" i="1"/>
  <c r="AU58" i="1"/>
  <c r="AU90" i="1"/>
  <c r="AL103" i="1"/>
  <c r="AM103" i="1" s="1"/>
  <c r="AU114" i="1"/>
  <c r="AU121" i="1"/>
  <c r="AU128" i="1"/>
  <c r="AU132" i="1"/>
  <c r="AU145" i="1"/>
  <c r="AL148" i="1"/>
  <c r="AM148" i="1" s="1"/>
  <c r="AV148" i="1" s="1"/>
  <c r="AW148" i="1" s="1"/>
  <c r="AW111" i="1"/>
  <c r="AL10" i="1"/>
  <c r="AM10" i="1" s="1"/>
  <c r="AL14" i="1"/>
  <c r="AM14" i="1" s="1"/>
  <c r="AL56" i="1"/>
  <c r="AM56" i="1" s="1"/>
  <c r="AL94" i="1"/>
  <c r="AM94" i="1" s="1"/>
  <c r="AL9" i="1"/>
  <c r="AM9" i="1" s="1"/>
  <c r="AL90" i="1"/>
  <c r="AM90" i="1" s="1"/>
  <c r="AL3" i="1"/>
  <c r="AM3" i="1" s="1"/>
  <c r="AL39" i="1"/>
  <c r="AM39" i="1" s="1"/>
  <c r="AL45" i="1"/>
  <c r="AL133" i="1"/>
  <c r="AM133" i="1" s="1"/>
  <c r="AL149" i="1"/>
  <c r="AM149" i="1" s="1"/>
  <c r="AL7" i="1"/>
  <c r="AM7" i="1" s="1"/>
  <c r="AL25" i="1"/>
  <c r="AM25" i="1" s="1"/>
  <c r="AL61" i="1"/>
  <c r="AM61" i="1" s="1"/>
  <c r="AL117" i="1"/>
  <c r="AM117" i="1" s="1"/>
  <c r="AL43" i="1"/>
  <c r="AM43" i="1" s="1"/>
  <c r="AL18" i="1"/>
  <c r="AM18" i="1" s="1"/>
  <c r="AL30" i="1"/>
  <c r="AM30" i="1" s="1"/>
  <c r="AL31" i="1"/>
  <c r="AM31" i="1" s="1"/>
  <c r="AL17" i="1"/>
  <c r="AM17" i="1" s="1"/>
  <c r="AL49" i="1"/>
  <c r="AM49" i="1" s="1"/>
  <c r="AL57" i="1"/>
  <c r="AM57" i="1" s="1"/>
  <c r="AL116" i="1"/>
  <c r="AM116" i="1" s="1"/>
  <c r="AL76" i="1"/>
  <c r="AM76" i="1" s="1"/>
  <c r="AL48" i="1"/>
  <c r="AM48" i="1" s="1"/>
  <c r="AL75" i="1"/>
  <c r="AM75" i="1" s="1"/>
  <c r="AL5" i="1"/>
  <c r="AM5" i="1" s="1"/>
  <c r="AL40" i="1"/>
  <c r="AM40" i="1" s="1"/>
  <c r="AL35" i="1"/>
  <c r="AM35" i="1" s="1"/>
  <c r="AL130" i="1"/>
  <c r="AM130" i="1" s="1"/>
  <c r="AL6" i="1"/>
  <c r="AM6" i="1" s="1"/>
  <c r="AL12" i="1"/>
  <c r="AM12" i="1" s="1"/>
  <c r="AL87" i="1"/>
  <c r="AM87" i="1" s="1"/>
  <c r="AV87" i="1" s="1"/>
  <c r="AL54" i="1"/>
  <c r="AM54" i="1" s="1"/>
  <c r="AU4" i="1"/>
  <c r="AL21" i="1"/>
  <c r="AM21" i="1" s="1"/>
  <c r="AL107" i="1"/>
  <c r="AM107" i="1" s="1"/>
  <c r="AU123" i="1"/>
  <c r="AL93" i="1"/>
  <c r="AM93" i="1" s="1"/>
  <c r="AL153" i="1"/>
  <c r="AM153" i="1" s="1"/>
  <c r="AL28" i="1"/>
  <c r="AM28" i="1" s="1"/>
  <c r="AL53" i="1"/>
  <c r="AM53" i="1" s="1"/>
  <c r="AL72" i="1"/>
  <c r="AM72" i="1" s="1"/>
  <c r="AL86" i="1"/>
  <c r="AM86" i="1" s="1"/>
  <c r="AL97" i="1"/>
  <c r="AM97" i="1" s="1"/>
  <c r="AL131" i="1"/>
  <c r="AM131" i="1" s="1"/>
  <c r="AU32" i="1"/>
  <c r="AU33" i="1"/>
  <c r="AL108" i="1"/>
  <c r="AM108" i="1"/>
  <c r="AU143" i="1"/>
  <c r="AL77" i="1"/>
  <c r="AM77" i="1" s="1"/>
  <c r="AL138" i="1"/>
  <c r="AM138" i="1" s="1"/>
  <c r="AL122" i="1"/>
  <c r="AM122" i="1" s="1"/>
  <c r="AL81" i="1"/>
  <c r="AM81" i="1" s="1"/>
  <c r="AL139" i="1"/>
  <c r="AM139" i="1" s="1"/>
  <c r="AL38" i="1"/>
  <c r="AM38" i="1" s="1"/>
  <c r="AV38" i="1" s="1"/>
  <c r="AL80" i="1"/>
  <c r="AM80" i="1" s="1"/>
  <c r="AL127" i="1"/>
  <c r="AM127" i="1" s="1"/>
  <c r="AL23" i="1"/>
  <c r="AM23" i="1" s="1"/>
  <c r="AM46" i="1"/>
  <c r="AL67" i="1"/>
  <c r="AM67" i="1" s="1"/>
  <c r="AL68" i="1"/>
  <c r="AM68" i="1" s="1"/>
  <c r="AL98" i="1"/>
  <c r="AM98" i="1" s="1"/>
  <c r="AL100" i="1"/>
  <c r="AM100" i="1" s="1"/>
  <c r="AL120" i="1"/>
  <c r="AM120" i="1" s="1"/>
  <c r="AU134" i="1"/>
  <c r="AM142" i="1"/>
  <c r="AL146" i="1"/>
  <c r="AM146" i="1" s="1"/>
  <c r="AU3" i="1"/>
  <c r="AL33" i="1"/>
  <c r="AM33" i="1" s="1"/>
  <c r="AU43" i="1"/>
  <c r="AU109" i="1"/>
  <c r="AL151" i="1"/>
  <c r="AM151" i="1" s="1"/>
  <c r="AL105" i="1"/>
  <c r="AM105" i="1" s="1"/>
  <c r="AL155" i="1"/>
  <c r="AM155" i="1" s="1"/>
  <c r="AU8" i="1"/>
  <c r="AL114" i="1"/>
  <c r="AM114" i="1" s="1"/>
  <c r="AU66" i="1"/>
  <c r="AU5" i="1"/>
  <c r="AU55" i="1"/>
  <c r="AU67" i="1"/>
  <c r="AU71" i="1"/>
  <c r="AU137" i="1"/>
  <c r="AU150" i="1"/>
  <c r="AU26" i="1"/>
  <c r="AU76" i="1"/>
  <c r="AU52" i="1"/>
  <c r="AU155" i="1"/>
  <c r="AV126" i="1" l="1"/>
  <c r="BC126" i="1" s="1"/>
  <c r="AV101" i="1"/>
  <c r="AV93" i="1"/>
  <c r="AW93" i="1" s="1"/>
  <c r="AV123" i="1"/>
  <c r="AV104" i="1"/>
  <c r="AW104" i="1" s="1"/>
  <c r="AV47" i="1"/>
  <c r="BC47" i="1" s="1"/>
  <c r="AV95" i="1"/>
  <c r="BC95" i="1" s="1"/>
  <c r="AV31" i="1"/>
  <c r="BC31" i="1" s="1"/>
  <c r="AV83" i="1"/>
  <c r="AW83" i="1" s="1"/>
  <c r="AV78" i="1"/>
  <c r="AW78" i="1" s="1"/>
  <c r="AV113" i="1"/>
  <c r="AW113" i="1" s="1"/>
  <c r="AV25" i="1"/>
  <c r="BC25" i="1" s="1"/>
  <c r="AV82" i="1"/>
  <c r="AW82" i="1" s="1"/>
  <c r="AV69" i="1"/>
  <c r="BC69" i="1" s="1"/>
  <c r="AV57" i="1"/>
  <c r="AW57" i="1" s="1"/>
  <c r="AV151" i="1"/>
  <c r="BC151" i="1" s="1"/>
  <c r="AV54" i="1"/>
  <c r="BC54" i="1" s="1"/>
  <c r="AV118" i="1"/>
  <c r="BC118" i="1" s="1"/>
  <c r="AV110" i="1"/>
  <c r="BC110" i="1" s="1"/>
  <c r="AV50" i="1"/>
  <c r="BC50" i="1" s="1"/>
  <c r="AV12" i="1"/>
  <c r="AW12" i="1" s="1"/>
  <c r="AV53" i="1"/>
  <c r="BC53" i="1" s="1"/>
  <c r="AV49" i="1"/>
  <c r="BC49" i="1" s="1"/>
  <c r="AV44" i="1"/>
  <c r="BC44" i="1" s="1"/>
  <c r="AV37" i="1"/>
  <c r="AW37" i="1" s="1"/>
  <c r="AV70" i="1"/>
  <c r="AW70" i="1" s="1"/>
  <c r="AV17" i="1"/>
  <c r="BC17" i="1" s="1"/>
  <c r="AM45" i="1"/>
  <c r="AV45" i="1" s="1"/>
  <c r="BC45" i="1" s="1"/>
  <c r="AV80" i="1"/>
  <c r="BC80" i="1" s="1"/>
  <c r="AV105" i="1"/>
  <c r="AW105" i="1" s="1"/>
  <c r="AV29" i="1"/>
  <c r="BC29" i="1" s="1"/>
  <c r="AV133" i="1"/>
  <c r="BC133" i="1" s="1"/>
  <c r="AV79" i="1"/>
  <c r="BC79" i="1" s="1"/>
  <c r="AV40" i="1"/>
  <c r="AW40" i="1" s="1"/>
  <c r="AV81" i="1"/>
  <c r="AW81" i="1" s="1"/>
  <c r="AV131" i="1"/>
  <c r="AW131" i="1" s="1"/>
  <c r="AV43" i="1"/>
  <c r="BC43" i="1" s="1"/>
  <c r="AV10" i="1"/>
  <c r="BC10" i="1" s="1"/>
  <c r="AV13" i="1"/>
  <c r="BC13" i="1" s="1"/>
  <c r="AV77" i="1"/>
  <c r="BC77" i="1" s="1"/>
  <c r="AV72" i="1"/>
  <c r="BC72" i="1" s="1"/>
  <c r="AV144" i="1"/>
  <c r="BC144" i="1" s="1"/>
  <c r="AV147" i="1"/>
  <c r="BC147" i="1" s="1"/>
  <c r="AV6" i="1"/>
  <c r="BC6" i="1" s="1"/>
  <c r="AV102" i="1"/>
  <c r="AW102" i="1" s="1"/>
  <c r="AV100" i="1"/>
  <c r="AW100" i="1" s="1"/>
  <c r="AV139" i="1"/>
  <c r="BC139" i="1" s="1"/>
  <c r="AV116" i="1"/>
  <c r="BC116" i="1" s="1"/>
  <c r="AV106" i="1"/>
  <c r="BC106" i="1" s="1"/>
  <c r="AV68" i="1"/>
  <c r="BC68" i="1" s="1"/>
  <c r="AV154" i="1"/>
  <c r="BC154" i="1" s="1"/>
  <c r="AV42" i="1"/>
  <c r="AW42" i="1" s="1"/>
  <c r="AV91" i="1"/>
  <c r="AW91" i="1" s="1"/>
  <c r="AV16" i="1"/>
  <c r="BC16" i="1" s="1"/>
  <c r="AV28" i="1"/>
  <c r="AW28" i="1" s="1"/>
  <c r="AV62" i="1"/>
  <c r="AW62" i="1" s="1"/>
  <c r="AV19" i="1"/>
  <c r="BC19" i="1" s="1"/>
  <c r="AV135" i="1"/>
  <c r="BC135" i="1" s="1"/>
  <c r="BC65" i="1"/>
  <c r="AW65" i="1"/>
  <c r="AW140" i="1"/>
  <c r="BC140" i="1"/>
  <c r="AV109" i="1"/>
  <c r="AW109" i="1" s="1"/>
  <c r="AV152" i="1"/>
  <c r="AW152" i="1" s="1"/>
  <c r="AV60" i="1"/>
  <c r="BC60" i="1" s="1"/>
  <c r="AV35" i="1"/>
  <c r="BC35" i="1" s="1"/>
  <c r="AV14" i="1"/>
  <c r="BC14" i="1" s="1"/>
  <c r="AV39" i="1"/>
  <c r="AW39" i="1" s="1"/>
  <c r="AV103" i="1"/>
  <c r="BC103" i="1" s="1"/>
  <c r="AV20" i="1"/>
  <c r="AW20" i="1" s="1"/>
  <c r="AV97" i="1"/>
  <c r="BC97" i="1" s="1"/>
  <c r="AV125" i="1"/>
  <c r="AW125" i="1" s="1"/>
  <c r="AV112" i="1"/>
  <c r="BC112" i="1" s="1"/>
  <c r="AV114" i="1"/>
  <c r="BC114" i="1" s="1"/>
  <c r="AV128" i="1"/>
  <c r="BC128" i="1" s="1"/>
  <c r="AV41" i="1"/>
  <c r="BC41" i="1" s="1"/>
  <c r="AV92" i="1"/>
  <c r="BC92" i="1" s="1"/>
  <c r="AV89" i="1"/>
  <c r="BC89" i="1" s="1"/>
  <c r="AV21" i="1"/>
  <c r="BC21" i="1" s="1"/>
  <c r="AV5" i="1"/>
  <c r="AW5" i="1" s="1"/>
  <c r="AV24" i="1"/>
  <c r="AV30" i="1"/>
  <c r="AW30" i="1" s="1"/>
  <c r="AV155" i="1"/>
  <c r="BC155" i="1" s="1"/>
  <c r="AV120" i="1"/>
  <c r="BC120" i="1" s="1"/>
  <c r="AV121" i="1"/>
  <c r="BC121" i="1" s="1"/>
  <c r="AV143" i="1"/>
  <c r="AW143" i="1" s="1"/>
  <c r="AV11" i="1"/>
  <c r="BC11" i="1" s="1"/>
  <c r="AV98" i="1"/>
  <c r="AW98" i="1" s="1"/>
  <c r="AV99" i="1"/>
  <c r="AW99" i="1" s="1"/>
  <c r="AV34" i="1"/>
  <c r="AW34" i="1" s="1"/>
  <c r="AV4" i="1"/>
  <c r="AW4" i="1" s="1"/>
  <c r="AV76" i="1"/>
  <c r="AW76" i="1" s="1"/>
  <c r="AV94" i="1"/>
  <c r="BC94" i="1" s="1"/>
  <c r="AV18" i="1"/>
  <c r="AW18" i="1" s="1"/>
  <c r="AV8" i="1"/>
  <c r="BC8" i="1" s="1"/>
  <c r="AV27" i="1"/>
  <c r="AV2" i="1"/>
  <c r="AV59" i="1"/>
  <c r="BC59" i="1" s="1"/>
  <c r="AV88" i="1"/>
  <c r="AW88" i="1" s="1"/>
  <c r="AV85" i="1"/>
  <c r="BC85" i="1" s="1"/>
  <c r="AV73" i="1"/>
  <c r="BC73" i="1" s="1"/>
  <c r="AV108" i="1"/>
  <c r="BC108" i="1" s="1"/>
  <c r="AV134" i="1"/>
  <c r="BC134" i="1" s="1"/>
  <c r="AV63" i="1"/>
  <c r="AW63" i="1" s="1"/>
  <c r="AV96" i="1"/>
  <c r="AW96" i="1" s="1"/>
  <c r="AW126" i="1"/>
  <c r="AV7" i="1"/>
  <c r="BC7" i="1" s="1"/>
  <c r="AV3" i="1"/>
  <c r="BC3" i="1" s="1"/>
  <c r="AW84" i="1"/>
  <c r="AV51" i="1"/>
  <c r="BC51" i="1" s="1"/>
  <c r="AV71" i="1"/>
  <c r="BC71" i="1" s="1"/>
  <c r="AV46" i="1"/>
  <c r="BC46" i="1" s="1"/>
  <c r="AV75" i="1"/>
  <c r="BC75" i="1" s="1"/>
  <c r="AV119" i="1"/>
  <c r="BC119" i="1" s="1"/>
  <c r="AV36" i="1"/>
  <c r="AV23" i="1"/>
  <c r="AW23" i="1" s="1"/>
  <c r="AV48" i="1"/>
  <c r="AW48" i="1" s="1"/>
  <c r="AV22" i="1"/>
  <c r="BC22" i="1" s="1"/>
  <c r="AV33" i="1"/>
  <c r="AW33" i="1" s="1"/>
  <c r="AV32" i="1"/>
  <c r="BC32" i="1" s="1"/>
  <c r="AV107" i="1"/>
  <c r="BC107" i="1" s="1"/>
  <c r="AV150" i="1"/>
  <c r="BC150" i="1" s="1"/>
  <c r="AV15" i="1"/>
  <c r="AW15" i="1" s="1"/>
  <c r="BC141" i="1"/>
  <c r="AW141" i="1"/>
  <c r="AV74" i="1"/>
  <c r="AV56" i="1"/>
  <c r="BC56" i="1" s="1"/>
  <c r="AV132" i="1"/>
  <c r="AV26" i="1"/>
  <c r="BC26" i="1" s="1"/>
  <c r="AV122" i="1"/>
  <c r="BC122" i="1" s="1"/>
  <c r="AV129" i="1"/>
  <c r="AV61" i="1"/>
  <c r="BC61" i="1" s="1"/>
  <c r="AV64" i="1"/>
  <c r="AW64" i="1" s="1"/>
  <c r="AV55" i="1"/>
  <c r="AW55" i="1" s="1"/>
  <c r="AV86" i="1"/>
  <c r="AW86" i="1" s="1"/>
  <c r="AV67" i="1"/>
  <c r="AW67" i="1" s="1"/>
  <c r="AV130" i="1"/>
  <c r="BC130" i="1" s="1"/>
  <c r="AV115" i="1"/>
  <c r="AV90" i="1"/>
  <c r="AW90" i="1" s="1"/>
  <c r="AV153" i="1"/>
  <c r="BC153" i="1" s="1"/>
  <c r="AV137" i="1"/>
  <c r="AW137" i="1" s="1"/>
  <c r="AV142" i="1"/>
  <c r="BC142" i="1" s="1"/>
  <c r="AV138" i="1"/>
  <c r="AW138" i="1" s="1"/>
  <c r="AV9" i="1"/>
  <c r="BC9" i="1" s="1"/>
  <c r="BC148" i="1"/>
  <c r="AV149" i="1"/>
  <c r="BC149" i="1" s="1"/>
  <c r="AV58" i="1"/>
  <c r="AV136" i="1"/>
  <c r="AV145" i="1"/>
  <c r="BC145" i="1" s="1"/>
  <c r="AV117" i="1"/>
  <c r="AW117" i="1" s="1"/>
  <c r="AV127" i="1"/>
  <c r="BC127" i="1" s="1"/>
  <c r="AV146" i="1"/>
  <c r="BC146" i="1" s="1"/>
  <c r="BC123" i="1"/>
  <c r="AW123" i="1"/>
  <c r="AW87" i="1"/>
  <c r="BC87" i="1"/>
  <c r="BC38" i="1"/>
  <c r="AW38" i="1"/>
  <c r="AW95" i="1"/>
  <c r="AV52" i="1"/>
  <c r="BC101" i="1"/>
  <c r="AW101" i="1"/>
  <c r="AV66" i="1"/>
  <c r="AW124" i="1"/>
  <c r="BC124" i="1"/>
  <c r="BC104" i="1" l="1"/>
  <c r="BC83" i="1"/>
  <c r="AW47" i="1"/>
  <c r="BC113" i="1"/>
  <c r="AW31" i="1"/>
  <c r="BC93" i="1"/>
  <c r="AW103" i="1"/>
  <c r="BC78" i="1"/>
  <c r="BC82" i="1"/>
  <c r="AW151" i="1"/>
  <c r="AW25" i="1"/>
  <c r="BC70" i="1"/>
  <c r="AW69" i="1"/>
  <c r="AW54" i="1"/>
  <c r="BC105" i="1"/>
  <c r="BC57" i="1"/>
  <c r="AW118" i="1"/>
  <c r="AW80" i="1"/>
  <c r="AW110" i="1"/>
  <c r="AW49" i="1"/>
  <c r="BC12" i="1"/>
  <c r="AW53" i="1"/>
  <c r="AW44" i="1"/>
  <c r="BC37" i="1"/>
  <c r="AW17" i="1"/>
  <c r="AW50" i="1"/>
  <c r="AW106" i="1"/>
  <c r="BC5" i="1"/>
  <c r="AW43" i="1"/>
  <c r="AW146" i="1"/>
  <c r="BC63" i="1"/>
  <c r="BC100" i="1"/>
  <c r="BC28" i="1"/>
  <c r="AW119" i="1"/>
  <c r="AW133" i="1"/>
  <c r="AW29" i="1"/>
  <c r="AW6" i="1"/>
  <c r="BC40" i="1"/>
  <c r="AW79" i="1"/>
  <c r="AW92" i="1"/>
  <c r="BC99" i="1"/>
  <c r="AW14" i="1"/>
  <c r="AW8" i="1"/>
  <c r="AW13" i="1"/>
  <c r="AW68" i="1"/>
  <c r="BC131" i="1"/>
  <c r="BC81" i="1"/>
  <c r="AW120" i="1"/>
  <c r="AW135" i="1"/>
  <c r="AW116" i="1"/>
  <c r="AW10" i="1"/>
  <c r="AW22" i="1"/>
  <c r="BC48" i="1"/>
  <c r="AW75" i="1"/>
  <c r="BC143" i="1"/>
  <c r="BC62" i="1"/>
  <c r="AW72" i="1"/>
  <c r="AW77" i="1"/>
  <c r="AW155" i="1"/>
  <c r="BC102" i="1"/>
  <c r="AW121" i="1"/>
  <c r="AW139" i="1"/>
  <c r="BC64" i="1"/>
  <c r="AW147" i="1"/>
  <c r="AW144" i="1"/>
  <c r="BC109" i="1"/>
  <c r="AW11" i="1"/>
  <c r="AW108" i="1"/>
  <c r="AW41" i="1"/>
  <c r="AW153" i="1"/>
  <c r="AW150" i="1"/>
  <c r="BC15" i="1"/>
  <c r="AW3" i="1"/>
  <c r="BC98" i="1"/>
  <c r="BC152" i="1"/>
  <c r="AW112" i="1"/>
  <c r="AW114" i="1"/>
  <c r="AW128" i="1"/>
  <c r="BC34" i="1"/>
  <c r="AW45" i="1"/>
  <c r="BC42" i="1"/>
  <c r="AW60" i="1"/>
  <c r="AW19" i="1"/>
  <c r="AW16" i="1"/>
  <c r="BC91" i="1"/>
  <c r="AW85" i="1"/>
  <c r="AW154" i="1"/>
  <c r="AW21" i="1"/>
  <c r="BC30" i="1"/>
  <c r="AW97" i="1"/>
  <c r="AW9" i="1"/>
  <c r="AW130" i="1"/>
  <c r="BC18" i="1"/>
  <c r="AW35" i="1"/>
  <c r="BC33" i="1"/>
  <c r="BC39" i="1"/>
  <c r="BC125" i="1"/>
  <c r="AW89" i="1"/>
  <c r="AW24" i="1"/>
  <c r="BC24" i="1"/>
  <c r="AW107" i="1"/>
  <c r="AW94" i="1"/>
  <c r="AW46" i="1"/>
  <c r="AW71" i="1"/>
  <c r="AW32" i="1"/>
  <c r="AW56" i="1"/>
  <c r="BC67" i="1"/>
  <c r="BC20" i="1"/>
  <c r="BC4" i="1"/>
  <c r="AW2" i="1"/>
  <c r="BC2" i="1"/>
  <c r="AW27" i="1"/>
  <c r="BC27" i="1"/>
  <c r="AW59" i="1"/>
  <c r="AW26" i="1"/>
  <c r="BC23" i="1"/>
  <c r="AW51" i="1"/>
  <c r="AW73" i="1"/>
  <c r="AW145" i="1"/>
  <c r="BC90" i="1"/>
  <c r="BC76" i="1"/>
  <c r="AW149" i="1"/>
  <c r="BC88" i="1"/>
  <c r="AW134" i="1"/>
  <c r="AW7" i="1"/>
  <c r="AW36" i="1"/>
  <c r="BC36" i="1"/>
  <c r="BC96" i="1"/>
  <c r="BC74" i="1"/>
  <c r="AW74" i="1"/>
  <c r="AW61" i="1"/>
  <c r="AW136" i="1"/>
  <c r="BC136" i="1"/>
  <c r="AW142" i="1"/>
  <c r="BC55" i="1"/>
  <c r="BC138" i="1"/>
  <c r="AW115" i="1"/>
  <c r="BC115" i="1"/>
  <c r="BC117" i="1"/>
  <c r="AW127" i="1"/>
  <c r="AW129" i="1"/>
  <c r="BC129" i="1"/>
  <c r="BC137" i="1"/>
  <c r="AW122" i="1"/>
  <c r="BC86" i="1"/>
  <c r="BC132" i="1"/>
  <c r="AW132" i="1"/>
  <c r="BC58" i="1"/>
  <c r="AW58" i="1"/>
  <c r="AW66" i="1"/>
  <c r="BC66" i="1"/>
  <c r="BC52" i="1"/>
  <c r="AW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F520C792-C9BE-4DA0-9958-668DAC85B02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F38A32A4-0D1B-4020-AE7A-68BB1E012B3D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1B5DF3AB-2F0A-4444-A29C-EA84E26C429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 xr:uid="{605FFB15-FEFA-42A9-9F90-41DE93203767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CDB9EE8F-9296-4841-BED1-822EC1808CD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 xr:uid="{33CE350E-E56D-45C7-B214-7032633A8E5A}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 xr:uid="{815F9F54-161F-453E-8722-3C6441096F08}">
      <text>
        <r>
          <rPr>
            <sz val="11"/>
            <rFont val="Calibri"/>
            <family val="2"/>
          </rPr>
          <t>[JLA Domestic Price]*[Royalty %]</t>
        </r>
      </text>
    </comment>
    <comment ref="AT1" authorId="0" shapeId="0" xr:uid="{B5E1ACF1-3188-4FBC-B9CB-D09EFDF2F1FF}">
      <text>
        <r>
          <rPr>
            <sz val="11"/>
            <rFont val="Calibri"/>
            <family val="2"/>
          </rPr>
          <t>[JLA Domestic Price]*[Warehouse Charge %]</t>
        </r>
      </text>
    </comment>
    <comment ref="AU1" authorId="0" shapeId="0" xr:uid="{CCD038C2-E36D-41CA-8C2B-017C0C10F487}">
      <text>
        <r>
          <rPr>
            <sz val="11"/>
            <rFont val="Calibri"/>
            <family val="2"/>
          </rPr>
          <t>[DA $]+[Royalty $]+[Other Load $]</t>
        </r>
      </text>
    </comment>
    <comment ref="AV1" authorId="0" shapeId="0" xr:uid="{3E478A0A-5B29-49D4-A108-999EB4A13BF1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45031BB2-7B73-409A-8904-668BB0077F03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Z1" authorId="0" shapeId="0" xr:uid="{C87CE6B4-95CE-4B6F-8FAD-A708E58DD2B9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C1" authorId="0" shapeId="0" xr:uid="{A35B31B5-4B2C-418E-A8A7-14BB48F345C5}">
      <text>
        <r>
          <rPr>
            <sz val="11"/>
            <rFont val="Calibri"/>
            <family val="2"/>
          </rPr>
          <t>[LDP Cost with Load $]*[MOQ]</t>
        </r>
      </text>
    </comment>
    <comment ref="BD1" authorId="0" shapeId="0" xr:uid="{0051F135-FB41-4C21-9E2A-16224CA35E1F}">
      <text>
        <r>
          <rPr>
            <sz val="11"/>
            <rFont val="Calibri"/>
            <family val="2"/>
          </rPr>
          <t>[JLA Domestic Price]*[MOQ]</t>
        </r>
      </text>
    </comment>
    <comment ref="BE1" authorId="0" shapeId="0" xr:uid="{27377250-CEEB-4323-B4C1-CCE886A1DADB}">
      <text>
        <r>
          <rPr>
            <sz val="11"/>
            <rFont val="Calibri"/>
            <family val="2"/>
          </rPr>
          <t>[Suggested Retail price]*[MOQ]</t>
        </r>
      </text>
    </comment>
    <comment ref="BF1" authorId="0" shapeId="0" xr:uid="{1B2470BE-C3CA-4C10-8BD9-0BF8644D7328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<sst xmlns="http://schemas.openxmlformats.org/spreadsheetml/2006/main" count="2366" uniqueCount="520">
  <si>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</si>
  <si>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</si>
  <si>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</si>
  <si>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</si>
  <si>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</si>
  <si>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</si>
  <si>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</si>
  <si>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</si>
  <si>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</si>
  <si>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</si>
  <si>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</si>
  <si>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</si>
  <si>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</si>
  <si>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</si>
  <si>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</si>
  <si>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</si>
  <si>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</si>
  <si>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</si>
  <si>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</si>
  <si>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</si>
  <si>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</si>
  <si>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</si>
  <si>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</si>
  <si>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</si>
  <si>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</si>
  <si>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</si>
  <si>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</si>
  <si>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</si>
  <si>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</si>
  <si>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</si>
  <si>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</si>
  <si>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</si>
  <si>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</si>
  <si>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</si>
  <si>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</si>
  <si>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 (20% Tariff)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</si>
  <si>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</si>
  <si>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</si>
  <si>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</si>
  <si>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</si>
  <si>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</si>
  <si>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</si>
  <si>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</si>
  <si>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</si>
  <si>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</si>
  <si>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</si>
  <si>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</si>
  <si>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</si>
  <si>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</si>
  <si>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</si>
  <si>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</si>
  <si>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</si>
  <si>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</si>
  <si>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</si>
  <si>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</si>
  <si>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</si>
  <si>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</si>
  <si>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</si>
  <si>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</si>
  <si>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</si>
  <si>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</si>
  <si>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</si>
  <si>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</t>
  </si>
  <si>
    <t>Laura Ashley 5%</t>
  </si>
  <si>
    <t>BATH ACCESSORIES(71)</t>
  </si>
  <si>
    <t>Natalie</t>
  </si>
  <si>
    <t>Glass lotion dispenser,plastic chromed pump head</t>
  </si>
  <si>
    <t>lotion dispenser,plastic chromed pump head</t>
  </si>
  <si>
    <t>Glass</t>
  </si>
  <si>
    <t>3x3x8.2"</t>
  </si>
  <si>
    <t>clear</t>
  </si>
  <si>
    <t>LA71-0393</t>
  </si>
  <si>
    <t>Piece</t>
  </si>
  <si>
    <t>Normal</t>
  </si>
  <si>
    <t>2 pcs LP+1 pc TUM+1pc SD+1 pc CJ+1 pc TRAY,mixed into master carton</t>
  </si>
  <si>
    <t>8424.89.9000</t>
    <phoneticPr fontId="0" type="noConversion"/>
  </si>
  <si>
    <t>Yantian,China</t>
  </si>
  <si>
    <t>China</t>
  </si>
  <si>
    <t>Aspire</t>
  </si>
  <si>
    <t>Glass Tumbler</t>
  </si>
  <si>
    <t>Tumbler</t>
  </si>
  <si>
    <t>3x3x4.3"</t>
  </si>
  <si>
    <t>LA71-0394</t>
  </si>
  <si>
    <t>7013.99.5010</t>
  </si>
  <si>
    <t>Glass Soap Dish</t>
  </si>
  <si>
    <t>Soap Dish</t>
  </si>
  <si>
    <t>5.2x3.6x1.2"</t>
  </si>
  <si>
    <t>LA71-0395</t>
  </si>
  <si>
    <t xml:space="preserve">Glass  Cotton jar </t>
  </si>
  <si>
    <t xml:space="preserve"> Cotton jar </t>
  </si>
  <si>
    <t>4.3x4.3x4.7"</t>
  </si>
  <si>
    <t>LA71-0396</t>
  </si>
  <si>
    <t>7013.99.8090</t>
    <phoneticPr fontId="0" type="noConversion"/>
  </si>
  <si>
    <t>Glass Tray</t>
  </si>
  <si>
    <t>Tray</t>
  </si>
  <si>
    <t>10.8x5.9x1.1"</t>
  </si>
  <si>
    <t>LA71-0397</t>
  </si>
  <si>
    <t xml:space="preserve">Natori </t>
  </si>
  <si>
    <t>Natori 7%</t>
  </si>
  <si>
    <t>Lian</t>
  </si>
  <si>
    <t>3.2x3.2x7.8"(8.2x8.2x20cm)</t>
  </si>
  <si>
    <t>Navy blue</t>
  </si>
  <si>
    <t>NA71-3460</t>
  </si>
  <si>
    <t>2 pcs LP+1 pc TBH+1 pc TUM+1pc SD+1 pc CJ+1 pc TRAY,mixed into master carton</t>
  </si>
  <si>
    <t>BATH ACCESSORIES(72)</t>
  </si>
  <si>
    <t>Glass toothbrush Holder,  chromed  iron cover</t>
  </si>
  <si>
    <t>Toothbrush Holder,  chromed  iron cover</t>
  </si>
  <si>
    <t xml:space="preserve">3x3x4.2"(7.8x7.8x10.8cm) </t>
  </si>
  <si>
    <t>NA71-3461</t>
  </si>
  <si>
    <t>BATH ACCESSORIES(73)</t>
  </si>
  <si>
    <t>3x3x3.9'(7.8x7.8x10.1cm )</t>
  </si>
  <si>
    <t>NA71-3462</t>
  </si>
  <si>
    <t>BATH ACCESSORIES(74)</t>
  </si>
  <si>
    <t>5.4x3.6x1.1"(13.8x9.3x3cm)</t>
  </si>
  <si>
    <t>NA71-3463</t>
  </si>
  <si>
    <t>BATH ACCESSORIES(75)</t>
  </si>
  <si>
    <t>Glass  Cotton jar,chromed iron cover</t>
  </si>
  <si>
    <t xml:space="preserve"> Cotton jar,chromed iron cover </t>
  </si>
  <si>
    <t xml:space="preserve">3.7x3.7x5.3"(9.6x9.6x13.6cm) </t>
  </si>
  <si>
    <t>NA71-3464</t>
  </si>
  <si>
    <t>BATH ACCESSORIES(76)</t>
  </si>
  <si>
    <t>10x5.5x0.9"(25.5x14x2.5cm)</t>
  </si>
  <si>
    <t>NA71-3465</t>
  </si>
  <si>
    <t>Glass Bow</t>
  </si>
  <si>
    <t>Glass lotion dispenser,plastic shiny golden colour pump head</t>
  </si>
  <si>
    <t>Lotion dispenser,plastic shiny golden colour pump head</t>
  </si>
  <si>
    <t>Glass+alloy</t>
    <phoneticPr fontId="2" type="noConversion"/>
  </si>
  <si>
    <r>
      <t xml:space="preserve">Glass+alloy, </t>
    </r>
    <r>
      <rPr>
        <sz val="11"/>
        <rFont val="宋体"/>
        <family val="3"/>
        <charset val="134"/>
      </rPr>
      <t>蝴蝶结为锌合金</t>
    </r>
  </si>
  <si>
    <t>2.7x2.7x8"(7x7x20.3cm)</t>
  </si>
  <si>
    <t>clear/gold</t>
  </si>
  <si>
    <t>LA71-0398</t>
    <phoneticPr fontId="2" type="noConversion"/>
  </si>
  <si>
    <t>BTC quoted tro HG</t>
  </si>
  <si>
    <t>Glass toothbrush Holder,  shiny golden colour  iron cover</t>
  </si>
  <si>
    <t>Toothbrush Holder,  shiny golden colour  iron cover</t>
  </si>
  <si>
    <t>2.8x2.8x4"(7.3x7.3x10.3cm)</t>
  </si>
  <si>
    <t>LA71-0399</t>
  </si>
  <si>
    <t>LA71-0400</t>
  </si>
  <si>
    <t>5.4x3.5x1.2"(13.8x8.9x3.2cm)</t>
  </si>
  <si>
    <t>LA71-0401</t>
  </si>
  <si>
    <t>3.9x3.9x5.9"(10x10x15.2cm)</t>
  </si>
  <si>
    <t>LA71-0402</t>
  </si>
  <si>
    <t>9.2x5.1x1.2"(23.4x13x3.2cm)</t>
  </si>
  <si>
    <t>LA71-0403</t>
  </si>
  <si>
    <t>Natori</t>
  </si>
  <si>
    <t>Shaw</t>
  </si>
  <si>
    <t>Glass lotion dispenser,plastic black pump head</t>
  </si>
  <si>
    <t>Lotion dispenser,plastic black pump head</t>
  </si>
  <si>
    <t>3.3x2.6x6.9"(8.5x6.6x17.6cm)</t>
  </si>
  <si>
    <t>grey</t>
  </si>
  <si>
    <t>NA71-3466</t>
    <phoneticPr fontId="2" type="noConversion"/>
  </si>
  <si>
    <t>Glass toothbrush Holder,black iron cover</t>
  </si>
  <si>
    <t>Toothbrush Holder,black iron cover</t>
  </si>
  <si>
    <r>
      <t>3x2.6x4.4"(7.7x6.7x11.2cm</t>
    </r>
    <r>
      <rPr>
        <sz val="11"/>
        <rFont val="宋体"/>
        <family val="3"/>
        <charset val="134"/>
      </rPr>
      <t>）</t>
    </r>
  </si>
  <si>
    <t>NA71-3467</t>
  </si>
  <si>
    <t>NA71-3468</t>
  </si>
  <si>
    <r>
      <t>5.9x4x1"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15x10.3x2.7cm</t>
    </r>
    <r>
      <rPr>
        <sz val="11"/>
        <rFont val="宋体"/>
        <family val="3"/>
        <charset val="134"/>
      </rPr>
      <t>）</t>
    </r>
  </si>
  <si>
    <t>NA71-3469</t>
  </si>
  <si>
    <t>Glass cotton jar,black iron cover</t>
  </si>
  <si>
    <t>Cotton jar,black iron cover</t>
  </si>
  <si>
    <r>
      <t>3.3x3.3x4.8"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8.6x8.6x12.2cm</t>
    </r>
    <r>
      <rPr>
        <sz val="11"/>
        <rFont val="宋体"/>
        <family val="3"/>
        <charset val="134"/>
      </rPr>
      <t>）</t>
    </r>
  </si>
  <si>
    <t>NA71-3470</t>
  </si>
  <si>
    <r>
      <t>11.9x5x0.9"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30.4x12.8x2.5cm</t>
    </r>
    <r>
      <rPr>
        <sz val="11"/>
        <rFont val="宋体"/>
        <family val="3"/>
        <charset val="134"/>
      </rPr>
      <t>）</t>
    </r>
  </si>
  <si>
    <t>NA71-3471</t>
  </si>
  <si>
    <t>LA Millie</t>
    <phoneticPr fontId="15" type="noConversion"/>
  </si>
  <si>
    <t>Resin Lotion Pump(w/stainless pump)</t>
  </si>
  <si>
    <t>Lotion Pump(w/Chrome stainless  pump)</t>
  </si>
  <si>
    <t>Resin</t>
    <phoneticPr fontId="15" type="noConversion"/>
  </si>
  <si>
    <t>Grey</t>
  </si>
  <si>
    <t>LA71-0404</t>
    <phoneticPr fontId="2" type="noConversion"/>
  </si>
  <si>
    <r>
      <t>2 pcs LP+1 pc TBH+1 pc TUM+1 pc SD+1pc CJ+1pc Tray+ 1pc WB+1pc BB+1pc Towel Holder 10pcs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镜子和毛巾束入保利龙装一个内盒</t>
    </r>
  </si>
  <si>
    <t>8424.89.9000</t>
  </si>
  <si>
    <t>S-DGJY</t>
    <phoneticPr fontId="15" type="noConversion"/>
  </si>
  <si>
    <t>Resin Toothbrush holder</t>
  </si>
  <si>
    <t>Toothbrush holder</t>
  </si>
  <si>
    <t>4.5x2.5x4.25"</t>
  </si>
  <si>
    <t>LA71-0405</t>
  </si>
  <si>
    <t xml:space="preserve">3924.10.4000 </t>
  </si>
  <si>
    <t>Resin Tumbler</t>
  </si>
  <si>
    <t>3x3x4.25"</t>
  </si>
  <si>
    <t>LA71-0406</t>
  </si>
  <si>
    <t>Resin Soap dish</t>
  </si>
  <si>
    <t>Soap dish</t>
  </si>
  <si>
    <t>5.375x3.875x1.125"</t>
  </si>
  <si>
    <t>LA71-0407</t>
  </si>
  <si>
    <t>Resin Cotton jar</t>
  </si>
  <si>
    <t>Cotton jar</t>
  </si>
  <si>
    <t>4x4x4.5"</t>
  </si>
  <si>
    <t>LA71-0408</t>
  </si>
  <si>
    <t>Resin 2Hole Organizer</t>
    <phoneticPr fontId="15" type="noConversion"/>
  </si>
  <si>
    <t>2Hole Organizer</t>
  </si>
  <si>
    <t>5.25x2.875x4"</t>
  </si>
  <si>
    <t>LA71-0409</t>
  </si>
  <si>
    <t>Resin Tray</t>
  </si>
  <si>
    <t>10x5.25x1.125"</t>
  </si>
  <si>
    <t>LA71-0410</t>
  </si>
  <si>
    <t>Resin Tower Holder with Chrome metal</t>
  </si>
  <si>
    <t>Tower Holder</t>
  </si>
  <si>
    <t>5x5x12"</t>
  </si>
  <si>
    <t>LA71-0411</t>
  </si>
  <si>
    <t>Resin Brush holder</t>
  </si>
  <si>
    <t>Brush holder</t>
  </si>
  <si>
    <t>3.875x3.875x16.3"</t>
  </si>
  <si>
    <t>LA71-0412</t>
  </si>
  <si>
    <t>Resin Tissue Cover</t>
  </si>
  <si>
    <t>Tissue Cover</t>
  </si>
  <si>
    <t>6x6x6"</t>
  </si>
  <si>
    <t>LA71-0413</t>
  </si>
  <si>
    <t>Resin Wastebasket</t>
    <phoneticPr fontId="15" type="noConversion"/>
  </si>
  <si>
    <t>Wastebasket</t>
  </si>
  <si>
    <t>8x8x10"</t>
  </si>
  <si>
    <t>LA71-0414</t>
  </si>
  <si>
    <t>SIERRA</t>
  </si>
  <si>
    <t>ceramic Lotion Pump(w/stainless pump)</t>
  </si>
  <si>
    <t>stoneware DEBOSSED</t>
    <phoneticPr fontId="2" type="noConversion"/>
  </si>
  <si>
    <r>
      <t xml:space="preserve">stoneware DEBOSSED, </t>
    </r>
    <r>
      <rPr>
        <sz val="11"/>
        <rFont val="宋体"/>
        <family val="3"/>
        <charset val="134"/>
      </rPr>
      <t>裂纹釉</t>
    </r>
  </si>
  <si>
    <t>3.1x3.1x8.16</t>
  </si>
  <si>
    <t xml:space="preserve">blue
</t>
  </si>
  <si>
    <t>LA71-0415</t>
    <phoneticPr fontId="2" type="noConversion"/>
  </si>
  <si>
    <r>
      <t>2 pcs LP+1 pc TBH+1 pc TUM+1 pc SD+1pc CJ+1pc Tray+1pc TC+1pc WB+1pc Mirror+1pc Towel Bar+1pc BB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（垃圾桶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镜架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毛巾环入保利龙装一个内盒）</t>
    </r>
  </si>
  <si>
    <t>yantian</t>
  </si>
  <si>
    <t>china</t>
  </si>
  <si>
    <t>S-CZCW</t>
  </si>
  <si>
    <t>ceramic Toothbrush holder</t>
  </si>
  <si>
    <t>4.35x2.6x4.35</t>
  </si>
  <si>
    <t>LA71-0416</t>
  </si>
  <si>
    <t>6912.00.5000</t>
  </si>
  <si>
    <t>ceramic Tumbler</t>
  </si>
  <si>
    <t>3.1x3.1x4.35</t>
  </si>
  <si>
    <t>LA71-0417</t>
  </si>
  <si>
    <t>ceramic Soap dish</t>
  </si>
  <si>
    <t>5.4x4x0.75</t>
  </si>
  <si>
    <t>LA71-0418</t>
  </si>
  <si>
    <t>ceramic Cotton jar</t>
  </si>
  <si>
    <t>9.5x5.5x1</t>
  </si>
  <si>
    <t>LA71-0419</t>
  </si>
  <si>
    <t>ceramic Tray</t>
  </si>
  <si>
    <t>5.9x5.9x6</t>
  </si>
  <si>
    <t>LA71-0420</t>
  </si>
  <si>
    <t>ceramic Tissue cover</t>
  </si>
  <si>
    <t>8x8x10</t>
  </si>
  <si>
    <t>LA71-0421</t>
  </si>
  <si>
    <t>ceramic Wastebasket</t>
  </si>
  <si>
    <t>6.6x6.6x10.5</t>
  </si>
  <si>
    <t>LA71-0422</t>
  </si>
  <si>
    <t>ceramic  + glass Mirror</t>
  </si>
  <si>
    <t>Towel Bar</t>
  </si>
  <si>
    <t>4x4x23</t>
  </si>
  <si>
    <t>LA71-0423</t>
  </si>
  <si>
    <t>ceramic 2 hole Organizer</t>
    <phoneticPr fontId="15" type="noConversion"/>
  </si>
  <si>
    <t>ceramic 2 hole ORG</t>
  </si>
  <si>
    <t>6x3.07x4</t>
  </si>
  <si>
    <t>LA71-0424</t>
  </si>
  <si>
    <t>ceramic  Toilet brush holder</t>
    <phoneticPr fontId="2" type="noConversion"/>
  </si>
  <si>
    <r>
      <t>Toilet brush holder-</t>
    </r>
    <r>
      <rPr>
        <sz val="11"/>
        <color rgb="FFFF0000"/>
        <rFont val="宋体"/>
        <family val="3"/>
        <charset val="134"/>
      </rPr>
      <t>盖片</t>
    </r>
    <r>
      <rPr>
        <sz val="11"/>
        <color rgb="FFFF0000"/>
        <rFont val="Calibri"/>
        <family val="2"/>
      </rPr>
      <t>0.6mm</t>
    </r>
  </si>
  <si>
    <t>4x4x14.75</t>
  </si>
  <si>
    <t>LA71-0425</t>
  </si>
  <si>
    <r>
      <t>Toilet brush holder-</t>
    </r>
    <r>
      <rPr>
        <sz val="11"/>
        <color rgb="FFFF0000"/>
        <rFont val="宋体"/>
        <family val="3"/>
        <charset val="134"/>
      </rPr>
      <t>盖片加厚到</t>
    </r>
    <r>
      <rPr>
        <sz val="11"/>
        <color rgb="FFFF0000"/>
        <rFont val="Calibri"/>
        <family val="2"/>
      </rPr>
      <t>1mm</t>
    </r>
  </si>
  <si>
    <t>LA71-0426</t>
  </si>
  <si>
    <t>Tanza</t>
  </si>
  <si>
    <t>Resin soft touch</t>
  </si>
  <si>
    <t>3.2x2.5x9.1"</t>
  </si>
  <si>
    <t>Blue</t>
  </si>
  <si>
    <t>NA71-3472</t>
    <phoneticPr fontId="2" type="noConversion"/>
  </si>
  <si>
    <t>4.5x2.65x4.375</t>
  </si>
  <si>
    <t>NA71-3473</t>
  </si>
  <si>
    <t>3.15x2.5x4.33</t>
  </si>
  <si>
    <t>NA71-3474</t>
  </si>
  <si>
    <t>4.7x3.9x1"</t>
  </si>
  <si>
    <t>NA71-3475</t>
  </si>
  <si>
    <t>4x4x4.25</t>
  </si>
  <si>
    <t>NA71-3476</t>
  </si>
  <si>
    <t>Resin 2Hole Organizer</t>
  </si>
  <si>
    <t>5.9x3x3.9</t>
  </si>
  <si>
    <t>NA71-3477</t>
  </si>
  <si>
    <t>11x6.14x1</t>
  </si>
  <si>
    <t>NA71-3478</t>
  </si>
  <si>
    <t>NA71-3479</t>
  </si>
  <si>
    <t>3.86x3.86x15"</t>
  </si>
  <si>
    <t>NA71-3480</t>
  </si>
  <si>
    <t>6.1x6.1x6`</t>
  </si>
  <si>
    <t>NA71-3481</t>
  </si>
  <si>
    <t>Resin Wastebasket</t>
  </si>
  <si>
    <t>8.66x7.24x10.2</t>
  </si>
  <si>
    <t>NA71-3482</t>
  </si>
  <si>
    <t>Resin  Spinner</t>
    <phoneticPr fontId="15" type="noConversion"/>
  </si>
  <si>
    <t>6x6x5.3"</t>
  </si>
  <si>
    <t>NA71-3483</t>
  </si>
  <si>
    <t xml:space="preserve"> HEMINGWAY</t>
  </si>
  <si>
    <t>Resin Lotion Pump(chrome stainless steel pump )</t>
  </si>
  <si>
    <t>sand</t>
  </si>
  <si>
    <t>3x3x8.3"</t>
  </si>
  <si>
    <t>new sage</t>
  </si>
  <si>
    <t>LA71-0427</t>
    <phoneticPr fontId="2" type="noConversion"/>
  </si>
  <si>
    <r>
      <t>2 pcs LP+1 pc TBH+1 pc TUM+1 pc SD+1pc CJ+1pc Tray+1 pc 2 ORG+1pc TC+1pc WB+1pc BBH+1pc mirror+1pc holder</t>
    </r>
    <r>
      <rPr>
        <sz val="11"/>
        <rFont val="黑体"/>
        <family val="3"/>
        <charset val="134"/>
      </rPr>
      <t>混装入外箱</t>
    </r>
  </si>
  <si>
    <t>S-DGDH</t>
  </si>
  <si>
    <t>3x3x4.36"</t>
  </si>
  <si>
    <t>LA71-0428</t>
  </si>
  <si>
    <t>4.3x2.65x4.3"</t>
  </si>
  <si>
    <t>LA71-0429</t>
  </si>
  <si>
    <t>5.46x4x1"</t>
  </si>
  <si>
    <t>LA71-0430</t>
  </si>
  <si>
    <t>9.5x5.5x1"</t>
  </si>
  <si>
    <t>LA71-0431</t>
  </si>
  <si>
    <t>Resin 2 Hole Organizer</t>
  </si>
  <si>
    <t>5.9x3.07x3.94"</t>
  </si>
  <si>
    <t>LA71-0432</t>
  </si>
  <si>
    <t>4x4x4.6"</t>
  </si>
  <si>
    <t>LA71-0433</t>
  </si>
  <si>
    <t>mirror</t>
  </si>
  <si>
    <t>6x5x10.5"</t>
  </si>
  <si>
    <t>LA71-0434</t>
  </si>
  <si>
    <t>Resin Toilet Brush</t>
  </si>
  <si>
    <t>4x4x10"</t>
  </si>
  <si>
    <t>LA71-0435</t>
  </si>
  <si>
    <t>Resin Tissue cover</t>
  </si>
  <si>
    <t>5.9x5.9x5.9"</t>
  </si>
  <si>
    <t>LA71-0436</t>
  </si>
  <si>
    <t>LA71-0437</t>
  </si>
  <si>
    <t>Delaine</t>
  </si>
  <si>
    <t>Resin Lotion Pump(balck stainless steel pump )</t>
  </si>
  <si>
    <t>3.3x3.3x7.9"</t>
  </si>
  <si>
    <t>white</t>
  </si>
  <si>
    <t>LA71-0438</t>
    <phoneticPr fontId="2" type="noConversion"/>
  </si>
  <si>
    <r>
      <t>2 pcs LP+1 pc TBH+1 pc TUM+1 pc SD+1pc CJ+1pc Tray+1 pc 2 ORG+1pc TC+1pc WB+1pc BBH+1pc mirror+1pc ORG</t>
    </r>
    <r>
      <rPr>
        <sz val="11"/>
        <rFont val="黑体"/>
        <family val="3"/>
        <charset val="134"/>
      </rPr>
      <t>混装入外箱</t>
    </r>
  </si>
  <si>
    <t>S-DGDH</t>
    <phoneticPr fontId="15" type="noConversion"/>
  </si>
  <si>
    <t>LA71-0439</t>
  </si>
  <si>
    <t>3.1x3.1x4.3"</t>
  </si>
  <si>
    <t>LA71-0440</t>
  </si>
  <si>
    <t>5.4x4.x1"</t>
  </si>
  <si>
    <t>LA71-0441</t>
  </si>
  <si>
    <t>9.5x5.5x1.1"</t>
  </si>
  <si>
    <t>LA71-0442</t>
  </si>
  <si>
    <t>LA71-0443</t>
  </si>
  <si>
    <t>4.1x4.1x10"</t>
  </si>
  <si>
    <t>LA71-0444</t>
  </si>
  <si>
    <t>LA71-0445</t>
  </si>
  <si>
    <t>Mirror</t>
    <phoneticPr fontId="15" type="noConversion"/>
  </si>
  <si>
    <t>LA71-0446</t>
  </si>
  <si>
    <t>LA71-0447</t>
  </si>
  <si>
    <t>BATH ACCESSORIES(77)</t>
  </si>
  <si>
    <t>Resin Spinner</t>
    <phoneticPr fontId="15" type="noConversion"/>
  </si>
  <si>
    <t>LA71-0448</t>
  </si>
  <si>
    <t>BATH ACCESSORIES(78)</t>
  </si>
  <si>
    <t>LA71-0449</t>
  </si>
  <si>
    <t>JLA</t>
  </si>
  <si>
    <t>Tamra</t>
  </si>
  <si>
    <t>Resin Lotion Pump(w/metal pump)</t>
  </si>
  <si>
    <t>Lotion Pump(w/ ORB metal  pump)</t>
  </si>
  <si>
    <t xml:space="preserve">Resin sand  </t>
  </si>
  <si>
    <t>3x3x7.9"</t>
  </si>
  <si>
    <t>Marble</t>
  </si>
  <si>
    <t>HG71-5020</t>
  </si>
  <si>
    <t>S-DGJY</t>
  </si>
  <si>
    <t>4.13x2.24x4.45"</t>
  </si>
  <si>
    <t>HG71-5021</t>
  </si>
  <si>
    <t>3x3x4.45"</t>
  </si>
  <si>
    <t>HG71-5022</t>
  </si>
  <si>
    <t>5.5x3.94x1"</t>
  </si>
  <si>
    <t>HG71-5023</t>
  </si>
  <si>
    <t>3.94x3.94x4.13"</t>
  </si>
  <si>
    <t>HG71-5024</t>
  </si>
  <si>
    <t>HG71-5025</t>
  </si>
  <si>
    <t>10x5x1"</t>
  </si>
  <si>
    <t>HG71-5026</t>
  </si>
  <si>
    <t>4x4x16.3"</t>
  </si>
  <si>
    <t>HG71-5027</t>
  </si>
  <si>
    <t>5.75x5.75x5.9"</t>
  </si>
  <si>
    <t>HG71-5028</t>
  </si>
  <si>
    <t>Resin Spinner Organizer</t>
  </si>
  <si>
    <t>Spinner Organizer</t>
  </si>
  <si>
    <t>HG71-5029</t>
  </si>
  <si>
    <t>HG71-5030</t>
  </si>
  <si>
    <t>Lanna</t>
    <phoneticPr fontId="2" type="noConversion"/>
  </si>
  <si>
    <t>Lotion Pump(w/Black stainless  pump)</t>
  </si>
  <si>
    <t xml:space="preserve">Resin </t>
  </si>
  <si>
    <t>3.26x2.76x5.5"</t>
    <phoneticPr fontId="15" type="noConversion"/>
  </si>
  <si>
    <t>Black</t>
  </si>
  <si>
    <t>NA71-3484</t>
    <phoneticPr fontId="2" type="noConversion"/>
  </si>
  <si>
    <t>4.25x2.36x4.45"</t>
  </si>
  <si>
    <t>NA71-3485</t>
  </si>
  <si>
    <t>2.76x2.76x4.45"</t>
  </si>
  <si>
    <t>NA71-3486</t>
  </si>
  <si>
    <t>NA71-3487</t>
  </si>
  <si>
    <t>3.94x3.94x4.8"</t>
  </si>
  <si>
    <t>NA71-3488</t>
  </si>
  <si>
    <t>5.91x3.07x3.94"</t>
  </si>
  <si>
    <t>NA71-3489</t>
  </si>
  <si>
    <t>10x5.5x1"</t>
  </si>
  <si>
    <t>NA71-3490</t>
  </si>
  <si>
    <t>3.86x3.86x16.3"</t>
  </si>
  <si>
    <t>NA71-3491</t>
  </si>
  <si>
    <t>5.75x5.75x5.91"</t>
  </si>
  <si>
    <t>NA71-3492</t>
  </si>
  <si>
    <t>NA71-3493</t>
  </si>
  <si>
    <t>Camelot</t>
  </si>
  <si>
    <t>resin+hand painted</t>
  </si>
  <si>
    <t>2.9x2.9x7.92”</t>
  </si>
  <si>
    <t>black</t>
  </si>
  <si>
    <t>HG71-5031</t>
    <phoneticPr fontId="2" type="noConversion"/>
  </si>
  <si>
    <r>
      <t>2 pcs LP+1 pc TBH+1 pc TUM+1 pc SD+1pc CJ+1pc Tray+1pc TC+1pc WB+1pc BBH+1pc mirror+1PCS Holder+1PC ORG</t>
    </r>
    <r>
      <rPr>
        <sz val="11"/>
        <rFont val="黑体"/>
        <family val="3"/>
        <charset val="134"/>
      </rPr>
      <t>混装入外箱</t>
    </r>
  </si>
  <si>
    <t>2.9x2.9x4.33"</t>
  </si>
  <si>
    <t>HG71-5032</t>
  </si>
  <si>
    <t>4.26x2.5x4.33"</t>
  </si>
  <si>
    <t>HG71-5033</t>
  </si>
  <si>
    <t>5x3.74x1"</t>
  </si>
  <si>
    <t>HG71-5034</t>
  </si>
  <si>
    <t>HG71-5035</t>
  </si>
  <si>
    <t>4x4x4.25"</t>
  </si>
  <si>
    <t>HG71-5036</t>
  </si>
  <si>
    <t>Resin Towel Holder</t>
  </si>
  <si>
    <t>4x4x12"</t>
  </si>
  <si>
    <t>HG71-5037</t>
  </si>
  <si>
    <t>HG71-5038</t>
  </si>
  <si>
    <t>6x5x10"</t>
  </si>
  <si>
    <t>HG71-5039</t>
  </si>
  <si>
    <t>HG71-5040</t>
  </si>
  <si>
    <t>5.75x5.75x5.3"</t>
  </si>
  <si>
    <t>HG71-5041</t>
  </si>
  <si>
    <t>7.8x7.8x10"</t>
  </si>
  <si>
    <t>HG71-5042</t>
  </si>
  <si>
    <t>Muki</t>
    <phoneticPr fontId="15" type="noConversion"/>
  </si>
  <si>
    <t>Resin Lotion Pump(w/stainless steel pump)</t>
  </si>
  <si>
    <t>resin</t>
  </si>
  <si>
    <t>3x3x8"</t>
  </si>
  <si>
    <t>Travertine</t>
  </si>
  <si>
    <t>NA71-3494</t>
    <phoneticPr fontId="2" type="noConversion"/>
  </si>
  <si>
    <r>
      <t>2 pcs LP+1 pcs TBH+1 pc TUM+1 pc SD+1pc Tray+1 pc BB+1pc TC+1pc WB+1pcmirror+1pcTowel</t>
    </r>
    <r>
      <rPr>
        <sz val="11"/>
        <rFont val="宋体"/>
        <family val="3"/>
        <charset val="134"/>
      </rPr>
      <t>入外箱</t>
    </r>
  </si>
  <si>
    <t>S-HZML</t>
  </si>
  <si>
    <t>4.35x2.6x4.35"</t>
  </si>
  <si>
    <t>NA71-3495</t>
  </si>
  <si>
    <t>3x3x4.35"</t>
  </si>
  <si>
    <t>NA71-3496</t>
  </si>
  <si>
    <t>5.33x3.78x1.18"</t>
  </si>
  <si>
    <t>NA71-3497</t>
  </si>
  <si>
    <t>NA71-3498</t>
  </si>
  <si>
    <t>Resin 2 hole organizer</t>
  </si>
  <si>
    <t>5.9x3.07x3.94"</t>
    <phoneticPr fontId="15" type="noConversion"/>
  </si>
  <si>
    <t>NA71-3499</t>
  </si>
  <si>
    <t>5.9x5.9x6"</t>
  </si>
  <si>
    <t>NA71-3500</t>
  </si>
  <si>
    <t>NA71-3501</t>
  </si>
  <si>
    <t>4x4x15"</t>
  </si>
  <si>
    <t>NA71-3502</t>
  </si>
  <si>
    <t>Resin Towel bar(w/iron)</t>
  </si>
  <si>
    <t>NA71-3503</t>
  </si>
  <si>
    <t>Mirror</t>
  </si>
  <si>
    <t>6x6x10.5"</t>
  </si>
  <si>
    <t>NA71-3504</t>
  </si>
  <si>
    <t xml:space="preserve">Quilted Marble </t>
  </si>
  <si>
    <t>Diatom Lotion Pump(w/stainless pump)</t>
  </si>
  <si>
    <t>Lotion Pump(w/Black stainless pump)</t>
  </si>
  <si>
    <t>Diatom</t>
    <phoneticPr fontId="2" type="noConversion"/>
  </si>
  <si>
    <t xml:space="preserve">Diatom
</t>
  </si>
  <si>
    <t>White Marble</t>
  </si>
  <si>
    <t>HG71-5043</t>
    <phoneticPr fontId="2" type="noConversion"/>
  </si>
  <si>
    <t>Diatom Toothbrush holder</t>
  </si>
  <si>
    <t>HG71-5044</t>
  </si>
  <si>
    <t>Diatom Tumbler</t>
  </si>
  <si>
    <t>HG71-5045</t>
  </si>
  <si>
    <t>Diatom Soap dish</t>
  </si>
  <si>
    <t>5.5x3.75x1</t>
  </si>
  <si>
    <t>HG71-5046</t>
  </si>
  <si>
    <t>Diatom  2Hole Organizer</t>
  </si>
  <si>
    <t>5.9x3.07x3.94“</t>
  </si>
  <si>
    <t>HG71-5047</t>
  </si>
  <si>
    <t>Diatom  Tray</t>
  </si>
  <si>
    <t>HG71-5048</t>
  </si>
  <si>
    <t>Diatom   Brush holder</t>
  </si>
  <si>
    <t>HG71-5049</t>
  </si>
  <si>
    <t>Diatom  Tissue Cover</t>
  </si>
  <si>
    <t>HG71-5050</t>
  </si>
  <si>
    <t>Diatom  Wastebasket</t>
  </si>
  <si>
    <t>HG71-5051</t>
  </si>
  <si>
    <t>MS</t>
  </si>
  <si>
    <t>Martha Stewart (Bath) 5%</t>
  </si>
  <si>
    <t>Spring field</t>
  </si>
  <si>
    <t>Resin Lotion Pump(w/stainless steel pump)</t>
    <phoneticPr fontId="15" type="noConversion"/>
  </si>
  <si>
    <t>Resin sand+cement</t>
  </si>
  <si>
    <t>3x3x8.4"</t>
  </si>
  <si>
    <t>White Brown</t>
  </si>
  <si>
    <t>MT71-0820</t>
    <phoneticPr fontId="2" type="noConversion"/>
  </si>
  <si>
    <t>4.25x2.5x4.25"</t>
  </si>
  <si>
    <t>MT71-0821</t>
  </si>
  <si>
    <t>MT71-0822</t>
  </si>
  <si>
    <t>MT71-0823</t>
  </si>
  <si>
    <t>MT71-0824</t>
  </si>
  <si>
    <t>5.9x3.07x3.9</t>
  </si>
  <si>
    <t>MT71-0825</t>
  </si>
  <si>
    <t>MT71-0826</t>
  </si>
  <si>
    <t>MT71-0827</t>
  </si>
  <si>
    <t>5.75x5.75x5.625"</t>
  </si>
  <si>
    <t>MT71-0828</t>
  </si>
  <si>
    <t>MT71-0829</t>
  </si>
  <si>
    <t>Whitney</t>
  </si>
  <si>
    <t>3x3x7.92"</t>
  </si>
  <si>
    <t>white</t>
    <phoneticPr fontId="15" type="noConversion"/>
  </si>
  <si>
    <t>MT71-0830</t>
    <phoneticPr fontId="2" type="noConversion"/>
  </si>
  <si>
    <r>
      <t>2 pcs LP+1 pc TBH+1 pc TUM+1 pc SD+1pc Tray+1pc TC+1pc WB+1pc BB+1pc mirror+1pcs Holder</t>
    </r>
    <r>
      <rPr>
        <sz val="11"/>
        <rFont val="黑体"/>
        <family val="3"/>
        <charset val="134"/>
      </rPr>
      <t>混装入外箱</t>
    </r>
  </si>
  <si>
    <t>BATH ACCESSORIES(79)</t>
  </si>
  <si>
    <t>MT71-0831</t>
  </si>
  <si>
    <t>BATH ACCESSORIES(80)</t>
  </si>
  <si>
    <t>MT71-0832</t>
  </si>
  <si>
    <t>BATH ACCESSORIES(81)</t>
  </si>
  <si>
    <t>5.33x3.78x1.1"</t>
  </si>
  <si>
    <t>MT71-0833</t>
  </si>
  <si>
    <t>BATH ACCESSORIES(82)</t>
  </si>
  <si>
    <t>MT71-0834</t>
  </si>
  <si>
    <t>BATH ACCESSORIES(84)</t>
  </si>
  <si>
    <t>MT71-0835</t>
  </si>
  <si>
    <t>BATH ACCESSORIES(85)</t>
  </si>
  <si>
    <t>MT71-0836</t>
  </si>
  <si>
    <t>BATH ACCESSORIES(86)</t>
  </si>
  <si>
    <t>MT71-0837</t>
  </si>
  <si>
    <t>BATH ACCESSORIES(87)</t>
  </si>
  <si>
    <t>MT71-0838</t>
  </si>
  <si>
    <t>BATH ACCESSORIES(88)</t>
  </si>
  <si>
    <t>MT71-0839</t>
  </si>
  <si>
    <t>Laura Ashley 5%</t>
    <phoneticPr fontId="2" type="noConversion"/>
  </si>
  <si>
    <t>Laura Ashley</t>
    <phoneticPr fontId="2" type="noConversion"/>
  </si>
  <si>
    <t>Laura Ashley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</si>
</sst>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26" formatCode="\$#,##0.00_);[Red]\(\$#,##0.00\)"/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0" formatCode="\$#,##0.00;\-\$#,##0.00"/>
    <numFmt numFmtId="181" formatCode="0.0_ "/>
    <numFmt numFmtId="182" formatCode="_(* #,##0.00_);_(* \(#,##0.00\);_(* &quot;-&quot;??_);_(@_)"/>
    <numFmt numFmtId="183" formatCode="_(* #,##0_);_(* \(#,##0\);_(* &quot;-&quot;??_);_(@_)"/>
    <numFmt numFmtId="184" formatCode="[$-409]d/mmm;@"/>
    <numFmt numFmtId="185" formatCode="0.0%"/>
    <numFmt numFmtId="186" formatCode="0.0_);[Red]\(0.0\)"/>
    <numFmt numFmtId="187" formatCode="0.00000"/>
    <numFmt numFmtId="188" formatCode="0.00_ "/>
    <numFmt numFmtId="189" formatCode="[$$-409]#,##0.00;\-[$$-409]#,##0.00"/>
    <numFmt numFmtId="190" formatCode="0_);[Red]\(0\)"/>
  </numFmts>
  <fonts count="24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0"/>
      <name val="Helv"/>
      <family val="2"/>
    </font>
    <font>
      <sz val="12"/>
      <name val="宋体"/>
      <family val="3"/>
      <charset val="134"/>
    </font>
    <font>
      <sz val="11"/>
      <color rgb="FF000000"/>
      <name val="Aptos"/>
      <family val="2"/>
    </font>
    <font>
      <sz val="11"/>
      <name val="Aptos"/>
      <family val="2"/>
    </font>
    <font>
      <sz val="11"/>
      <name val="宋体"/>
      <family val="3"/>
      <charset val="134"/>
    </font>
    <font>
      <sz val="10"/>
      <color indexed="9"/>
      <name val="Arial"/>
      <family val="2"/>
    </font>
    <font>
      <sz val="11"/>
      <color theme="1"/>
      <name val="Aptos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indexed="8"/>
      <name val="Aptos"/>
      <family val="2"/>
    </font>
    <font>
      <sz val="11"/>
      <color rgb="FFFF0000"/>
      <name val="宋体"/>
      <family val="3"/>
      <charset val="134"/>
    </font>
    <font>
      <sz val="11"/>
      <name val="黑体"/>
      <family val="3"/>
      <charset val="134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179" fontId="10" fillId="0" borderId="0" applyProtection="0"/>
    <xf numFmtId="182" fontId="11" fillId="0" borderId="0" applyFont="0" applyFill="0" applyBorder="0" applyAlignment="0" applyProtection="0"/>
    <xf numFmtId="184" fontId="6" fillId="0" borderId="0"/>
    <xf numFmtId="9" fontId="1" fillId="0" borderId="0" applyFont="0" applyFill="0" applyBorder="0" applyAlignment="0" applyProtection="0"/>
    <xf numFmtId="184" fontId="6" fillId="0" borderId="0"/>
    <xf numFmtId="0" fontId="11" fillId="0" borderId="0"/>
    <xf numFmtId="9" fontId="17" fillId="0" borderId="0" applyFont="0" applyFill="0" applyBorder="0" applyAlignment="0" applyProtection="0">
      <alignment vertical="center"/>
    </xf>
    <xf numFmtId="189" fontId="11" fillId="0" borderId="0"/>
    <xf numFmtId="184" fontId="11" fillId="0" borderId="0" applyProtection="0"/>
  </cellStyleXfs>
  <cellXfs count="14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2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2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7" fillId="0" borderId="1" xfId="3" applyNumberFormat="1" applyFont="1" applyBorder="1" applyAlignment="1">
      <alignment wrapText="1"/>
    </xf>
    <xf numFmtId="2" fontId="8" fillId="0" borderId="1" xfId="3" applyNumberFormat="1" applyFont="1" applyBorder="1" applyAlignment="1">
      <alignment wrapText="1"/>
    </xf>
    <xf numFmtId="1" fontId="7" fillId="0" borderId="1" xfId="3" applyNumberFormat="1" applyFont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0" fontId="9" fillId="0" borderId="1" xfId="0" applyNumberFormat="1" applyFont="1" applyBorder="1" applyAlignment="1">
      <alignment horizontal="center" wrapText="1"/>
    </xf>
    <xf numFmtId="176" fontId="7" fillId="4" borderId="1" xfId="3" applyNumberFormat="1" applyFont="1" applyFill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8" fillId="0" borderId="1" xfId="3" applyNumberFormat="1" applyFont="1" applyBorder="1" applyAlignment="1">
      <alignment wrapText="1"/>
    </xf>
    <xf numFmtId="176" fontId="7" fillId="2" borderId="1" xfId="3" applyNumberFormat="1" applyFont="1" applyFill="1" applyBorder="1" applyAlignment="1">
      <alignment wrapText="1"/>
    </xf>
    <xf numFmtId="10" fontId="7" fillId="2" borderId="1" xfId="3" applyNumberFormat="1" applyFont="1" applyFill="1" applyBorder="1" applyAlignment="1">
      <alignment wrapText="1"/>
    </xf>
    <xf numFmtId="176" fontId="8" fillId="6" borderId="1" xfId="3" applyNumberFormat="1" applyFont="1" applyFill="1" applyBorder="1" applyAlignment="1">
      <alignment wrapText="1"/>
    </xf>
    <xf numFmtId="176" fontId="4" fillId="2" borderId="1" xfId="0" applyNumberFormat="1" applyFont="1" applyFill="1" applyBorder="1" applyAlignment="1">
      <alignment horizontal="center" wrapText="1"/>
    </xf>
    <xf numFmtId="176" fontId="8" fillId="2" borderId="1" xfId="3" applyNumberFormat="1" applyFont="1" applyFill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4" applyBorder="1" applyAlignment="1">
      <alignment horizontal="left" vertical="center"/>
    </xf>
    <xf numFmtId="0" fontId="1" fillId="0" borderId="1" xfId="4" applyBorder="1" applyAlignment="1">
      <alignment horizontal="left" vertical="center"/>
    </xf>
    <xf numFmtId="0" fontId="1" fillId="0" borderId="1" xfId="4" applyBorder="1" applyAlignment="1">
      <alignment horizontal="left" vertical="center" wrapText="1"/>
    </xf>
    <xf numFmtId="0" fontId="1" fillId="0" borderId="1" xfId="4" applyBorder="1" applyAlignment="1">
      <alignment vertical="center" wrapText="1"/>
    </xf>
    <xf numFmtId="0" fontId="3" fillId="0" borderId="1" xfId="4" applyFont="1" applyBorder="1" applyAlignment="1">
      <alignment horizontal="left" vertical="center"/>
    </xf>
    <xf numFmtId="2" fontId="1" fillId="0" borderId="1" xfId="4" applyNumberForma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179" fontId="6" fillId="4" borderId="1" xfId="5" applyFont="1" applyFill="1" applyBorder="1"/>
    <xf numFmtId="49" fontId="0" fillId="0" borderId="1" xfId="0" applyNumberFormat="1" applyBorder="1"/>
    <xf numFmtId="180" fontId="4" fillId="4" borderId="1" xfId="0" applyNumberFormat="1" applyFont="1" applyFill="1" applyBorder="1" applyAlignment="1">
      <alignment horizontal="center"/>
    </xf>
    <xf numFmtId="177" fontId="1" fillId="0" borderId="1" xfId="4" applyNumberFormat="1" applyBorder="1" applyAlignment="1">
      <alignment horizontal="left" vertical="center"/>
    </xf>
    <xf numFmtId="181" fontId="1" fillId="0" borderId="1" xfId="4" applyNumberFormat="1" applyBorder="1" applyAlignment="1">
      <alignment horizontal="left" vertical="center"/>
    </xf>
    <xf numFmtId="2" fontId="0" fillId="0" borderId="1" xfId="0" applyNumberFormat="1" applyBorder="1"/>
    <xf numFmtId="183" fontId="1" fillId="0" borderId="1" xfId="6" applyNumberFormat="1" applyFont="1" applyFill="1" applyBorder="1" applyAlignment="1">
      <alignment horizontal="left" vertical="center"/>
    </xf>
    <xf numFmtId="178" fontId="0" fillId="7" borderId="1" xfId="0" applyNumberFormat="1" applyFill="1" applyBorder="1"/>
    <xf numFmtId="1" fontId="0" fillId="7" borderId="1" xfId="0" applyNumberFormat="1" applyFill="1" applyBorder="1"/>
    <xf numFmtId="3" fontId="0" fillId="0" borderId="1" xfId="0" applyNumberFormat="1" applyBorder="1"/>
    <xf numFmtId="176" fontId="0" fillId="7" borderId="1" xfId="0" applyNumberFormat="1" applyFill="1" applyBorder="1"/>
    <xf numFmtId="0" fontId="12" fillId="0" borderId="1" xfId="0" applyFont="1" applyBorder="1" applyAlignment="1">
      <alignment horizontal="center" vertical="center" shrinkToFit="1"/>
    </xf>
    <xf numFmtId="185" fontId="13" fillId="0" borderId="1" xfId="7" applyNumberFormat="1" applyFont="1" applyBorder="1" applyAlignment="1">
      <alignment horizontal="center" vertical="center"/>
    </xf>
    <xf numFmtId="185" fontId="3" fillId="0" borderId="1" xfId="0" applyNumberFormat="1" applyFont="1" applyBorder="1"/>
    <xf numFmtId="10" fontId="0" fillId="0" borderId="1" xfId="0" applyNumberFormat="1" applyBorder="1"/>
    <xf numFmtId="176" fontId="0" fillId="0" borderId="1" xfId="0" applyNumberFormat="1" applyBorder="1"/>
    <xf numFmtId="10" fontId="0" fillId="7" borderId="1" xfId="8" applyNumberFormat="1" applyFont="1" applyFill="1" applyBorder="1" applyAlignment="1"/>
    <xf numFmtId="26" fontId="4" fillId="4" borderId="1" xfId="0" applyNumberFormat="1" applyFont="1" applyFill="1" applyBorder="1" applyAlignment="1">
      <alignment horizontal="center"/>
    </xf>
    <xf numFmtId="26" fontId="0" fillId="0" borderId="1" xfId="0" applyNumberFormat="1" applyBorder="1"/>
    <xf numFmtId="176" fontId="0" fillId="0" borderId="1" xfId="0" applyNumberFormat="1" applyBorder="1" applyAlignment="1">
      <alignment wrapText="1"/>
    </xf>
    <xf numFmtId="1" fontId="1" fillId="0" borderId="1" xfId="4" applyNumberFormat="1" applyBorder="1" applyAlignment="1">
      <alignment horizontal="left" vertical="center"/>
    </xf>
    <xf numFmtId="2" fontId="0" fillId="7" borderId="1" xfId="0" applyNumberFormat="1" applyFill="1" applyBorder="1"/>
    <xf numFmtId="184" fontId="13" fillId="0" borderId="1" xfId="9" applyFont="1" applyBorder="1" applyAlignment="1">
      <alignment horizontal="center"/>
    </xf>
    <xf numFmtId="176" fontId="4" fillId="4" borderId="1" xfId="0" applyNumberFormat="1" applyFont="1" applyFill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" fillId="0" borderId="1" xfId="4" applyBorder="1" applyAlignment="1">
      <alignment horizontal="left" vertical="center" wrapText="1"/>
    </xf>
    <xf numFmtId="0" fontId="1" fillId="4" borderId="1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176" fontId="4" fillId="4" borderId="1" xfId="0" applyNumberFormat="1" applyFont="1" applyFill="1" applyBorder="1" applyAlignment="1">
      <alignment horizontal="center" wrapText="1"/>
    </xf>
    <xf numFmtId="176" fontId="0" fillId="7" borderId="1" xfId="0" applyNumberFormat="1" applyFill="1" applyBorder="1" applyAlignment="1">
      <alignment wrapText="1"/>
    </xf>
    <xf numFmtId="10" fontId="0" fillId="7" borderId="1" xfId="8" applyNumberFormat="1" applyFont="1" applyFill="1" applyBorder="1" applyAlignment="1">
      <alignment wrapText="1"/>
    </xf>
    <xf numFmtId="187" fontId="0" fillId="7" borderId="1" xfId="0" applyNumberFormat="1" applyFill="1" applyBorder="1"/>
    <xf numFmtId="10" fontId="0" fillId="0" borderId="1" xfId="0" applyNumberFormat="1" applyBorder="1" applyAlignment="1">
      <alignment wrapText="1"/>
    </xf>
    <xf numFmtId="176" fontId="4" fillId="8" borderId="1" xfId="0" applyNumberFormat="1" applyFont="1" applyFill="1" applyBorder="1" applyAlignment="1">
      <alignment wrapText="1"/>
    </xf>
    <xf numFmtId="188" fontId="1" fillId="0" borderId="1" xfId="10" applyNumberFormat="1" applyFont="1" applyBorder="1" applyAlignment="1">
      <alignment horizontal="left" vertical="center"/>
    </xf>
    <xf numFmtId="189" fontId="1" fillId="4" borderId="1" xfId="4" applyNumberFormat="1" applyFill="1" applyBorder="1" applyAlignment="1">
      <alignment vertical="center" wrapText="1"/>
    </xf>
    <xf numFmtId="0" fontId="1" fillId="0" borderId="1" xfId="4" applyBorder="1" applyAlignment="1">
      <alignment vertical="center"/>
    </xf>
    <xf numFmtId="188" fontId="1" fillId="0" borderId="1" xfId="4" applyNumberFormat="1" applyBorder="1" applyAlignment="1">
      <alignment horizontal="left" vertical="center"/>
    </xf>
    <xf numFmtId="186" fontId="1" fillId="0" borderId="1" xfId="4" applyNumberFormat="1" applyBorder="1" applyAlignment="1">
      <alignment horizontal="left" vertical="center"/>
    </xf>
    <xf numFmtId="186" fontId="1" fillId="0" borderId="1" xfId="4" applyNumberFormat="1" applyBorder="1" applyAlignment="1">
      <alignment horizontal="left" vertical="center"/>
    </xf>
    <xf numFmtId="183" fontId="1" fillId="0" borderId="1" xfId="4" applyNumberFormat="1" applyBorder="1" applyAlignment="1">
      <alignment horizontal="left" vertical="center"/>
    </xf>
    <xf numFmtId="186" fontId="16" fillId="0" borderId="1" xfId="0" applyNumberFormat="1" applyFont="1" applyBorder="1"/>
    <xf numFmtId="185" fontId="13" fillId="0" borderId="1" xfId="11" applyNumberFormat="1" applyFont="1" applyFill="1" applyBorder="1" applyAlignment="1">
      <alignment horizontal="center" vertical="center" wrapText="1"/>
    </xf>
    <xf numFmtId="186" fontId="1" fillId="0" borderId="1" xfId="4" applyNumberFormat="1" applyBorder="1" applyAlignment="1">
      <alignment horizontal="left" vertical="center" shrinkToFit="1"/>
    </xf>
    <xf numFmtId="0" fontId="16" fillId="0" borderId="1" xfId="0" applyFont="1" applyBorder="1" applyAlignment="1">
      <alignment horizontal="left"/>
    </xf>
    <xf numFmtId="26" fontId="4" fillId="4" borderId="1" xfId="2" applyNumberFormat="1" applyFont="1" applyFill="1" applyBorder="1" applyAlignment="1">
      <alignment horizontal="center" vertical="center"/>
    </xf>
    <xf numFmtId="184" fontId="1" fillId="0" borderId="1" xfId="4" applyNumberFormat="1" applyBorder="1" applyAlignment="1">
      <alignment horizontal="left" vertical="center"/>
    </xf>
    <xf numFmtId="176" fontId="4" fillId="4" borderId="1" xfId="2" applyNumberFormat="1" applyFont="1" applyFill="1" applyBorder="1" applyAlignment="1">
      <alignment horizontal="center" vertical="center" wrapText="1"/>
    </xf>
    <xf numFmtId="190" fontId="18" fillId="0" borderId="1" xfId="4" applyNumberFormat="1" applyFont="1" applyBorder="1" applyAlignment="1">
      <alignment horizontal="left" vertical="center"/>
    </xf>
    <xf numFmtId="0" fontId="19" fillId="0" borderId="1" xfId="4" applyFont="1" applyBorder="1" applyAlignment="1">
      <alignment horizontal="left" vertical="center" wrapText="1"/>
    </xf>
    <xf numFmtId="0" fontId="19" fillId="0" borderId="1" xfId="4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 shrinkToFit="1"/>
    </xf>
    <xf numFmtId="185" fontId="20" fillId="0" borderId="1" xfId="0" applyNumberFormat="1" applyFont="1" applyBorder="1" applyAlignment="1">
      <alignment horizontal="left" vertical="center" wrapText="1"/>
    </xf>
    <xf numFmtId="184" fontId="1" fillId="0" borderId="1" xfId="4" applyNumberFormat="1" applyBorder="1" applyAlignment="1">
      <alignment horizontal="left" vertical="center" wrapText="1"/>
    </xf>
    <xf numFmtId="184" fontId="3" fillId="0" borderId="1" xfId="4" applyNumberFormat="1" applyFont="1" applyBorder="1" applyAlignment="1">
      <alignment horizontal="left" vertical="center" wrapText="1"/>
    </xf>
    <xf numFmtId="176" fontId="9" fillId="4" borderId="1" xfId="0" applyNumberFormat="1" applyFont="1" applyFill="1" applyBorder="1" applyAlignment="1">
      <alignment horizontal="center" wrapText="1"/>
    </xf>
    <xf numFmtId="10" fontId="3" fillId="7" borderId="1" xfId="8" applyNumberFormat="1" applyFont="1" applyFill="1" applyBorder="1" applyAlignment="1">
      <alignment wrapText="1"/>
    </xf>
    <xf numFmtId="176" fontId="9" fillId="4" borderId="1" xfId="0" applyNumberFormat="1" applyFont="1" applyFill="1" applyBorder="1" applyAlignment="1">
      <alignment horizontal="center" vertical="center" wrapText="1"/>
    </xf>
    <xf numFmtId="0" fontId="3" fillId="5" borderId="1" xfId="4" applyFont="1" applyFill="1" applyBorder="1" applyAlignment="1">
      <alignment horizontal="left" vertical="center" wrapText="1"/>
    </xf>
    <xf numFmtId="176" fontId="9" fillId="5" borderId="1" xfId="0" applyNumberFormat="1" applyFont="1" applyFill="1" applyBorder="1" applyAlignment="1">
      <alignment horizontal="center" wrapText="1"/>
    </xf>
    <xf numFmtId="0" fontId="3" fillId="0" borderId="1" xfId="4" applyFont="1" applyBorder="1" applyAlignment="1">
      <alignment horizontal="left" vertical="center" wrapText="1"/>
    </xf>
    <xf numFmtId="0" fontId="1" fillId="4" borderId="1" xfId="4" applyFill="1" applyBorder="1" applyAlignment="1">
      <alignment horizontal="left" vertical="center" wrapText="1"/>
    </xf>
    <xf numFmtId="189" fontId="1" fillId="0" borderId="1" xfId="4" applyNumberFormat="1" applyBorder="1" applyAlignment="1">
      <alignment vertical="center" wrapText="1"/>
    </xf>
    <xf numFmtId="10" fontId="0" fillId="0" borderId="1" xfId="1" applyNumberFormat="1" applyFont="1" applyBorder="1" applyAlignment="1">
      <alignment wrapText="1"/>
    </xf>
    <xf numFmtId="176" fontId="4" fillId="4" borderId="1" xfId="0" applyNumberFormat="1" applyFont="1" applyFill="1" applyBorder="1" applyAlignment="1">
      <alignment wrapText="1"/>
    </xf>
    <xf numFmtId="189" fontId="1" fillId="0" borderId="1" xfId="4" applyNumberFormat="1" applyBorder="1" applyAlignment="1">
      <alignment horizontal="left" vertical="center" wrapText="1"/>
    </xf>
    <xf numFmtId="10" fontId="0" fillId="0" borderId="1" xfId="1" applyNumberFormat="1" applyFont="1" applyBorder="1" applyAlignment="1">
      <alignment horizontal="center" wrapText="1"/>
    </xf>
    <xf numFmtId="0" fontId="1" fillId="0" borderId="1" xfId="10" applyFont="1" applyBorder="1" applyAlignment="1">
      <alignment horizontal="left" vertical="center"/>
    </xf>
    <xf numFmtId="189" fontId="1" fillId="0" borderId="1" xfId="12" applyFont="1" applyBorder="1" applyAlignment="1">
      <alignment horizontal="left" vertical="center"/>
    </xf>
    <xf numFmtId="189" fontId="3" fillId="0" borderId="1" xfId="4" applyNumberFormat="1" applyFont="1" applyBorder="1" applyAlignment="1">
      <alignment vertical="center" wrapText="1"/>
    </xf>
    <xf numFmtId="188" fontId="1" fillId="0" borderId="1" xfId="4" applyNumberFormat="1" applyBorder="1" applyAlignment="1">
      <alignment horizontal="left" vertical="center" wrapText="1"/>
    </xf>
    <xf numFmtId="2" fontId="1" fillId="0" borderId="1" xfId="4" applyNumberFormat="1" applyBorder="1" applyAlignment="1">
      <alignment vertical="center" wrapText="1"/>
    </xf>
    <xf numFmtId="186" fontId="1" fillId="0" borderId="1" xfId="4" applyNumberFormat="1" applyBorder="1" applyAlignment="1">
      <alignment horizontal="left" vertical="center" wrapText="1"/>
    </xf>
    <xf numFmtId="186" fontId="1" fillId="0" borderId="1" xfId="4" applyNumberFormat="1" applyBorder="1" applyAlignment="1">
      <alignment horizontal="left" vertical="center" wrapText="1"/>
    </xf>
    <xf numFmtId="183" fontId="1" fillId="0" borderId="1" xfId="4" applyNumberFormat="1" applyBorder="1" applyAlignment="1">
      <alignment horizontal="left" vertical="center" wrapText="1"/>
    </xf>
    <xf numFmtId="185" fontId="0" fillId="0" borderId="1" xfId="1" applyNumberFormat="1" applyFont="1" applyBorder="1" applyAlignment="1">
      <alignment horizontal="center" wrapText="1"/>
    </xf>
    <xf numFmtId="0" fontId="1" fillId="0" borderId="1" xfId="10" applyFont="1" applyBorder="1" applyAlignment="1">
      <alignment horizontal="left" vertical="center" wrapText="1"/>
    </xf>
    <xf numFmtId="189" fontId="1" fillId="9" borderId="1" xfId="12" applyFont="1" applyFill="1" applyBorder="1" applyAlignment="1">
      <alignment horizontal="left" vertical="center" wrapText="1"/>
    </xf>
    <xf numFmtId="188" fontId="3" fillId="0" borderId="1" xfId="4" applyNumberFormat="1" applyFont="1" applyBorder="1" applyAlignment="1">
      <alignment horizontal="left" vertical="center"/>
    </xf>
    <xf numFmtId="0" fontId="6" fillId="4" borderId="1" xfId="0" applyFont="1" applyFill="1" applyBorder="1"/>
    <xf numFmtId="0" fontId="1" fillId="4" borderId="1" xfId="4" applyFill="1" applyBorder="1" applyAlignment="1">
      <alignment horizontal="left" vertical="center" wrapText="1"/>
    </xf>
    <xf numFmtId="0" fontId="1" fillId="0" borderId="1" xfId="2" applyBorder="1" applyAlignment="1">
      <alignment horizontal="left" vertical="center" wrapText="1"/>
    </xf>
    <xf numFmtId="0" fontId="3" fillId="0" borderId="1" xfId="10" applyFont="1" applyBorder="1" applyAlignment="1">
      <alignment horizontal="left" vertical="center" wrapText="1"/>
    </xf>
    <xf numFmtId="0" fontId="1" fillId="9" borderId="1" xfId="4" applyFill="1" applyBorder="1" applyAlignment="1">
      <alignment horizontal="left" vertical="center"/>
    </xf>
    <xf numFmtId="0" fontId="1" fillId="9" borderId="1" xfId="4" applyFill="1" applyBorder="1" applyAlignment="1">
      <alignment horizontal="left" vertical="center"/>
    </xf>
    <xf numFmtId="189" fontId="1" fillId="9" borderId="1" xfId="4" applyNumberFormat="1" applyFill="1" applyBorder="1" applyAlignment="1">
      <alignment horizontal="left" vertical="center" wrapText="1"/>
    </xf>
    <xf numFmtId="189" fontId="1" fillId="9" borderId="1" xfId="4" applyNumberFormat="1" applyFill="1" applyBorder="1" applyAlignment="1">
      <alignment vertical="center" wrapText="1"/>
    </xf>
    <xf numFmtId="188" fontId="1" fillId="9" borderId="1" xfId="4" applyNumberFormat="1" applyFill="1" applyBorder="1" applyAlignment="1">
      <alignment horizontal="left" vertical="center"/>
    </xf>
    <xf numFmtId="0" fontId="1" fillId="9" borderId="1" xfId="2" applyFill="1" applyBorder="1" applyAlignment="1">
      <alignment horizontal="left" vertical="center" wrapText="1"/>
    </xf>
    <xf numFmtId="0" fontId="23" fillId="9" borderId="1" xfId="4" applyFont="1" applyFill="1" applyBorder="1" applyAlignment="1">
      <alignment horizontal="left" vertical="center"/>
    </xf>
    <xf numFmtId="183" fontId="1" fillId="9" borderId="1" xfId="4" applyNumberFormat="1" applyFill="1" applyBorder="1" applyAlignment="1">
      <alignment horizontal="left" vertical="center"/>
    </xf>
    <xf numFmtId="0" fontId="3" fillId="9" borderId="1" xfId="4" applyFont="1" applyFill="1" applyBorder="1" applyAlignment="1">
      <alignment horizontal="left" vertical="center" wrapText="1"/>
    </xf>
    <xf numFmtId="0" fontId="1" fillId="9" borderId="1" xfId="4" applyFill="1" applyBorder="1" applyAlignment="1">
      <alignment horizontal="left" vertical="center" wrapText="1"/>
    </xf>
    <xf numFmtId="184" fontId="3" fillId="0" borderId="1" xfId="13" applyFont="1" applyBorder="1" applyAlignment="1">
      <alignment horizontal="left" vertical="center"/>
    </xf>
    <xf numFmtId="184" fontId="1" fillId="0" borderId="1" xfId="13" applyFont="1" applyBorder="1" applyAlignment="1">
      <alignment horizontal="left" vertical="center"/>
    </xf>
    <xf numFmtId="185" fontId="3" fillId="0" borderId="1" xfId="1" applyNumberFormat="1" applyFont="1" applyBorder="1" applyAlignment="1">
      <alignment horizontal="center" wrapText="1"/>
    </xf>
    <xf numFmtId="1" fontId="1" fillId="9" borderId="1" xfId="4" applyNumberFormat="1" applyFill="1" applyBorder="1" applyAlignment="1">
      <alignment horizontal="left" vertical="center" wrapText="1"/>
    </xf>
    <xf numFmtId="176" fontId="4" fillId="4" borderId="0" xfId="0" applyNumberFormat="1" applyFont="1" applyFill="1" applyAlignment="1">
      <alignment horizontal="center" wrapText="1"/>
    </xf>
    <xf numFmtId="0" fontId="1" fillId="4" borderId="1" xfId="4" applyFill="1" applyBorder="1" applyAlignment="1">
      <alignment horizontal="left" vertical="center"/>
    </xf>
    <xf numFmtId="184" fontId="3" fillId="0" borderId="1" xfId="4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4" fillId="0" borderId="0" xfId="0" applyNumberFormat="1" applyFont="1" applyAlignment="1">
      <alignment wrapText="1"/>
    </xf>
  </cellXfs>
  <cellStyles count="14">
    <cellStyle name="_ET_STYLE_NoName_00_ 2 2 2" xfId="7" xr:uid="{62897D41-53E6-4F1D-BBFB-4E6FFAD37748}"/>
    <cellStyle name="Comma 5 2" xfId="6" xr:uid="{B46A3A2C-A524-4663-95DA-9BBCB002942A}"/>
    <cellStyle name="Normal 2" xfId="2" xr:uid="{DA82D967-EBA8-4797-B7DD-68631B3A58E8}"/>
    <cellStyle name="Normal 2 18 2" xfId="3" xr:uid="{D32B9473-A4D0-4047-8A3E-DB53AAF0606C}"/>
    <cellStyle name="Normal 2 53" xfId="5" xr:uid="{8576DE32-6C02-4D1D-B524-8643D5988B5D}"/>
    <cellStyle name="Normal 3" xfId="4" xr:uid="{4B10B37F-CDC0-4BAB-B763-0C6859595519}"/>
    <cellStyle name="Percent 2" xfId="8" xr:uid="{A624F546-840A-4191-A5CA-4E8AE09314C1}"/>
    <cellStyle name="Percent 2 2 2 52" xfId="11" xr:uid="{096B1821-4D1F-4073-B3C1-9795E4DFA267}"/>
    <cellStyle name="百分比" xfId="1" builtinId="5"/>
    <cellStyle name="常规" xfId="0" builtinId="0"/>
    <cellStyle name="常规_quotation-Mercury  3.22.2011 (for BBB) 2 3 2" xfId="12" xr:uid="{53EBA7F6-1DF3-47F6-B357-C04ED54C1129}"/>
    <cellStyle name="常规_quotation-Mercury  3.22.2011 (for BBB)_BBB Spring 12 Styleout Belize - Heather 102111 2" xfId="10" xr:uid="{3CC0C0FB-AC1C-4F2B-B76D-967EEF5722CD}"/>
    <cellStyle name="常规_quotation-Mercury  3.22.2011 (for BBB)_JLA BBB quotation sheet -9.13 2" xfId="13" xr:uid="{34C46FD1-EE06-44F2-A261-28039445DE1A}"/>
    <cellStyle name="样式 1 4" xfId="9" xr:uid="{9B00893D-21F8-4C09-A06E-40C9D04D31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openxmlformats.org/officeDocument/2006/relationships/image" Target="../media/image3.png"/><Relationship Id="rId21" Type="http://schemas.openxmlformats.org/officeDocument/2006/relationships/image" Target="../media/image20.jpe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19" Type="http://schemas.openxmlformats.org/officeDocument/2006/relationships/image" Target="../media/image18.jpeg"/><Relationship Id="rId4" Type="http://schemas.openxmlformats.org/officeDocument/2006/relationships/image" Target="../media/image4.jpeg"/><Relationship Id="rId9" Type="http://schemas.openxmlformats.org/officeDocument/2006/relationships/image" Target="NULL" TargetMode="External"/><Relationship Id="rId14" Type="http://schemas.openxmlformats.org/officeDocument/2006/relationships/image" Target="../media/image13.png"/><Relationship Id="rId22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99401</xdr:colOff>
      <xdr:row>83</xdr:row>
      <xdr:rowOff>209931</xdr:rowOff>
    </xdr:from>
    <xdr:to>
      <xdr:col>1</xdr:col>
      <xdr:colOff>1880630</xdr:colOff>
      <xdr:row>88</xdr:row>
      <xdr:rowOff>54386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3177BD-9D37-488D-8C9E-E21BD44BF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10601" y="24555831"/>
          <a:ext cx="1781229" cy="1114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75464</xdr:colOff>
      <xdr:row>12</xdr:row>
      <xdr:rowOff>119767</xdr:rowOff>
    </xdr:from>
    <xdr:to>
      <xdr:col>1</xdr:col>
      <xdr:colOff>1626275</xdr:colOff>
      <xdr:row>17</xdr:row>
      <xdr:rowOff>109518</xdr:rowOff>
    </xdr:to>
    <xdr:pic>
      <xdr:nvPicPr>
        <xdr:cNvPr id="3" name="图片 6" descr="BGL0393AA-6_Jc">
          <a:extLst>
            <a:ext uri="{FF2B5EF4-FFF2-40B4-BE49-F238E27FC236}">
              <a16:creationId xmlns:a16="http://schemas.microsoft.com/office/drawing/2014/main" id="{9DE78B0C-CC91-4430-B4DF-4CA2AE5C7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664" y="4653667"/>
          <a:ext cx="1550811" cy="1259751"/>
        </a:xfrm>
        <a:prstGeom prst="rect">
          <a:avLst/>
        </a:prstGeom>
      </xdr:spPr>
    </xdr:pic>
    <xdr:clientData/>
  </xdr:twoCellAnchor>
  <xdr:twoCellAnchor editAs="oneCell">
    <xdr:from>
      <xdr:col>1</xdr:col>
      <xdr:colOff>234157</xdr:colOff>
      <xdr:row>7</xdr:row>
      <xdr:rowOff>56731</xdr:rowOff>
    </xdr:from>
    <xdr:to>
      <xdr:col>1</xdr:col>
      <xdr:colOff>1541077</xdr:colOff>
      <xdr:row>10</xdr:row>
      <xdr:rowOff>250892</xdr:rowOff>
    </xdr:to>
    <xdr:pic>
      <xdr:nvPicPr>
        <xdr:cNvPr id="4" name="图片 7">
          <a:extLst>
            <a:ext uri="{FF2B5EF4-FFF2-40B4-BE49-F238E27FC236}">
              <a16:creationId xmlns:a16="http://schemas.microsoft.com/office/drawing/2014/main" id="{B1706B79-6C83-4365-B386-8D1F071AC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5357" y="3066631"/>
          <a:ext cx="1306920" cy="95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161906</xdr:colOff>
      <xdr:row>18</xdr:row>
      <xdr:rowOff>154732</xdr:rowOff>
    </xdr:from>
    <xdr:to>
      <xdr:col>1</xdr:col>
      <xdr:colOff>1424113</xdr:colOff>
      <xdr:row>23</xdr:row>
      <xdr:rowOff>88115</xdr:rowOff>
    </xdr:to>
    <xdr:pic>
      <xdr:nvPicPr>
        <xdr:cNvPr id="5" name="图片 8" descr="BGL0367AA-6(16-3850TPG)">
          <a:extLst>
            <a:ext uri="{FF2B5EF4-FFF2-40B4-BE49-F238E27FC236}">
              <a16:creationId xmlns:a16="http://schemas.microsoft.com/office/drawing/2014/main" id="{880A0973-4EFB-4AB3-8E78-36D82CE4A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3106" y="6466632"/>
          <a:ext cx="1262207" cy="1203383"/>
        </a:xfrm>
        <a:prstGeom prst="rect">
          <a:avLst/>
        </a:prstGeom>
      </xdr:spPr>
    </xdr:pic>
    <xdr:clientData/>
  </xdr:twoCellAnchor>
  <xdr:twoCellAnchor editAs="oneCell">
    <xdr:from>
      <xdr:col>1</xdr:col>
      <xdr:colOff>353277</xdr:colOff>
      <xdr:row>2</xdr:row>
      <xdr:rowOff>3823</xdr:rowOff>
    </xdr:from>
    <xdr:to>
      <xdr:col>1</xdr:col>
      <xdr:colOff>1385228</xdr:colOff>
      <xdr:row>5</xdr:row>
      <xdr:rowOff>43320</xdr:rowOff>
    </xdr:to>
    <xdr:pic>
      <xdr:nvPicPr>
        <xdr:cNvPr id="6" name="图片 9">
          <a:extLst>
            <a:ext uri="{FF2B5EF4-FFF2-40B4-BE49-F238E27FC236}">
              <a16:creationId xmlns:a16="http://schemas.microsoft.com/office/drawing/2014/main" id="{E74190E1-23EB-4914-BB0D-836B51018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64477" y="1489723"/>
          <a:ext cx="1031951" cy="801496"/>
        </a:xfrm>
        <a:prstGeom prst="rect">
          <a:avLst/>
        </a:prstGeom>
      </xdr:spPr>
    </xdr:pic>
    <xdr:clientData/>
  </xdr:twoCellAnchor>
  <xdr:twoCellAnchor editAs="oneCell">
    <xdr:from>
      <xdr:col>1</xdr:col>
      <xdr:colOff>194199</xdr:colOff>
      <xdr:row>37</xdr:row>
      <xdr:rowOff>85618</xdr:rowOff>
    </xdr:from>
    <xdr:to>
      <xdr:col>1</xdr:col>
      <xdr:colOff>1957983</xdr:colOff>
      <xdr:row>41</xdr:row>
      <xdr:rowOff>124695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BB6B8849-70D6-4C86-9AA3-A7966805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05399" y="11731518"/>
          <a:ext cx="1763784" cy="10550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453620</xdr:colOff>
      <xdr:row>42</xdr:row>
      <xdr:rowOff>14270</xdr:rowOff>
    </xdr:from>
    <xdr:to>
      <xdr:col>1</xdr:col>
      <xdr:colOff>1833054</xdr:colOff>
      <xdr:row>46</xdr:row>
      <xdr:rowOff>55755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BEEF7237-E50F-45AC-875D-67812F31C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1164820" y="12930170"/>
          <a:ext cx="1379434" cy="10574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279151</xdr:colOff>
      <xdr:row>62</xdr:row>
      <xdr:rowOff>128761</xdr:rowOff>
    </xdr:from>
    <xdr:to>
      <xdr:col>1</xdr:col>
      <xdr:colOff>1976349</xdr:colOff>
      <xdr:row>66</xdr:row>
      <xdr:rowOff>67753</xdr:rowOff>
    </xdr:to>
    <xdr:pic>
      <xdr:nvPicPr>
        <xdr:cNvPr id="9" name="图片 12">
          <a:extLst>
            <a:ext uri="{FF2B5EF4-FFF2-40B4-BE49-F238E27FC236}">
              <a16:creationId xmlns:a16="http://schemas.microsoft.com/office/drawing/2014/main" id="{4196E2FB-28FA-4FE6-83E6-233E95D18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9"/>
        <a:stretch>
          <a:fillRect/>
        </a:stretch>
      </xdr:blipFill>
      <xdr:spPr>
        <a:xfrm>
          <a:off x="990351" y="18632661"/>
          <a:ext cx="1697198" cy="9549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164101</xdr:colOff>
      <xdr:row>105</xdr:row>
      <xdr:rowOff>46659</xdr:rowOff>
    </xdr:from>
    <xdr:to>
      <xdr:col>1</xdr:col>
      <xdr:colOff>1591068</xdr:colOff>
      <xdr:row>110</xdr:row>
      <xdr:rowOff>133301</xdr:rowOff>
    </xdr:to>
    <xdr:pic>
      <xdr:nvPicPr>
        <xdr:cNvPr id="10" name="图片 17">
          <a:extLst>
            <a:ext uri="{FF2B5EF4-FFF2-40B4-BE49-F238E27FC236}">
              <a16:creationId xmlns:a16="http://schemas.microsoft.com/office/drawing/2014/main" id="{286493C2-D80B-4A26-AF40-D11EB74DF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r:link="rId9"/>
        <a:stretch>
          <a:fillRect/>
        </a:stretch>
      </xdr:blipFill>
      <xdr:spPr>
        <a:xfrm>
          <a:off x="875301" y="30488559"/>
          <a:ext cx="1426967" cy="13566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211101</xdr:colOff>
      <xdr:row>49</xdr:row>
      <xdr:rowOff>148580</xdr:rowOff>
    </xdr:from>
    <xdr:to>
      <xdr:col>1</xdr:col>
      <xdr:colOff>1620230</xdr:colOff>
      <xdr:row>54</xdr:row>
      <xdr:rowOff>239050</xdr:rowOff>
    </xdr:to>
    <xdr:pic>
      <xdr:nvPicPr>
        <xdr:cNvPr id="11" name="图片 23">
          <a:extLst>
            <a:ext uri="{FF2B5EF4-FFF2-40B4-BE49-F238E27FC236}">
              <a16:creationId xmlns:a16="http://schemas.microsoft.com/office/drawing/2014/main" id="{71E82729-DF1D-4450-966C-3CF5B9523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22301" y="15096480"/>
          <a:ext cx="1409129" cy="1360470"/>
        </a:xfrm>
        <a:prstGeom prst="rect">
          <a:avLst/>
        </a:prstGeom>
      </xdr:spPr>
    </xdr:pic>
    <xdr:clientData/>
  </xdr:twoCellAnchor>
  <xdr:twoCellAnchor editAs="oneCell">
    <xdr:from>
      <xdr:col>1</xdr:col>
      <xdr:colOff>212568</xdr:colOff>
      <xdr:row>118</xdr:row>
      <xdr:rowOff>99888</xdr:rowOff>
    </xdr:from>
    <xdr:to>
      <xdr:col>1</xdr:col>
      <xdr:colOff>2083371</xdr:colOff>
      <xdr:row>124</xdr:row>
      <xdr:rowOff>24354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62D64D4D-FC44-4B22-933C-1B8333AC7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923768" y="34097788"/>
          <a:ext cx="1870803" cy="144846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243093</xdr:colOff>
      <xdr:row>72</xdr:row>
      <xdr:rowOff>49943</xdr:rowOff>
    </xdr:from>
    <xdr:to>
      <xdr:col>1</xdr:col>
      <xdr:colOff>1824233</xdr:colOff>
      <xdr:row>78</xdr:row>
      <xdr:rowOff>228619</xdr:rowOff>
    </xdr:to>
    <xdr:pic>
      <xdr:nvPicPr>
        <xdr:cNvPr id="13" name="图片 5">
          <a:extLst>
            <a:ext uri="{FF2B5EF4-FFF2-40B4-BE49-F238E27FC236}">
              <a16:creationId xmlns:a16="http://schemas.microsoft.com/office/drawing/2014/main" id="{820F8442-DFA1-4333-8D2D-BC4008E2E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4293" y="21347843"/>
          <a:ext cx="1581140" cy="1702676"/>
        </a:xfrm>
        <a:prstGeom prst="rect">
          <a:avLst/>
        </a:prstGeom>
      </xdr:spPr>
    </xdr:pic>
    <xdr:clientData/>
  </xdr:twoCellAnchor>
  <xdr:twoCellAnchor>
    <xdr:from>
      <xdr:col>1</xdr:col>
      <xdr:colOff>1684074</xdr:colOff>
      <xdr:row>106</xdr:row>
      <xdr:rowOff>140736</xdr:rowOff>
    </xdr:from>
    <xdr:to>
      <xdr:col>1</xdr:col>
      <xdr:colOff>2113879</xdr:colOff>
      <xdr:row>110</xdr:row>
      <xdr:rowOff>138831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506A7AC2-CAD8-4620-9BAA-7CCD017D0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395274" y="30836636"/>
          <a:ext cx="429805" cy="101409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98011</xdr:colOff>
      <xdr:row>148</xdr:row>
      <xdr:rowOff>33242</xdr:rowOff>
    </xdr:from>
    <xdr:to>
      <xdr:col>1</xdr:col>
      <xdr:colOff>2185891</xdr:colOff>
      <xdr:row>150</xdr:row>
      <xdr:rowOff>181197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1FCA8802-BAE8-4526-932F-58DD263BF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809211" y="42413142"/>
          <a:ext cx="2087880" cy="65595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180339</xdr:colOff>
      <xdr:row>28</xdr:row>
      <xdr:rowOff>22779</xdr:rowOff>
    </xdr:from>
    <xdr:to>
      <xdr:col>1</xdr:col>
      <xdr:colOff>1818348</xdr:colOff>
      <xdr:row>31</xdr:row>
      <xdr:rowOff>133946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55E5D3C7-B61A-423E-9006-12C9CA5ED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891539" y="9128679"/>
          <a:ext cx="1638009" cy="8731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1574344</xdr:colOff>
      <xdr:row>52</xdr:row>
      <xdr:rowOff>60546</xdr:rowOff>
    </xdr:from>
    <xdr:to>
      <xdr:col>1</xdr:col>
      <xdr:colOff>1930155</xdr:colOff>
      <xdr:row>54</xdr:row>
      <xdr:rowOff>185870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F0C91EB3-EE1F-47E8-8A0B-91B12C0F3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2285544" y="15770446"/>
          <a:ext cx="355811" cy="63332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1574759</xdr:colOff>
      <xdr:row>88</xdr:row>
      <xdr:rowOff>115107</xdr:rowOff>
    </xdr:from>
    <xdr:to>
      <xdr:col>1</xdr:col>
      <xdr:colOff>1893413</xdr:colOff>
      <xdr:row>91</xdr:row>
      <xdr:rowOff>6193</xdr:rowOff>
    </xdr:to>
    <xdr:pic>
      <xdr:nvPicPr>
        <xdr:cNvPr id="18" name="Picture 3">
          <a:extLst>
            <a:ext uri="{FF2B5EF4-FFF2-40B4-BE49-F238E27FC236}">
              <a16:creationId xmlns:a16="http://schemas.microsoft.com/office/drawing/2014/main" id="{0C980F1E-CAE1-4CB8-A2B3-CB4FE95FB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2285959" y="25731007"/>
          <a:ext cx="318654" cy="65308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219853</xdr:colOff>
      <xdr:row>96</xdr:row>
      <xdr:rowOff>9353</xdr:rowOff>
    </xdr:from>
    <xdr:to>
      <xdr:col>1</xdr:col>
      <xdr:colOff>1999566</xdr:colOff>
      <xdr:row>99</xdr:row>
      <xdr:rowOff>128428</xdr:rowOff>
    </xdr:to>
    <xdr:pic>
      <xdr:nvPicPr>
        <xdr:cNvPr id="19" name="Picture 7" descr="A group of black objects&#10;&#10;AI-generated content may be incorrect.">
          <a:extLst>
            <a:ext uri="{FF2B5EF4-FFF2-40B4-BE49-F238E27FC236}">
              <a16:creationId xmlns:a16="http://schemas.microsoft.com/office/drawing/2014/main" id="{8F4ECAE8-9F41-4615-9C35-CEE4BE4D3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931053" y="27911253"/>
          <a:ext cx="1779713" cy="881074"/>
        </a:xfrm>
        <a:prstGeom prst="rect">
          <a:avLst/>
        </a:prstGeom>
      </xdr:spPr>
    </xdr:pic>
    <xdr:clientData/>
  </xdr:twoCellAnchor>
  <xdr:twoCellAnchor editAs="oneCell">
    <xdr:from>
      <xdr:col>1</xdr:col>
      <xdr:colOff>91050</xdr:colOff>
      <xdr:row>129</xdr:row>
      <xdr:rowOff>142698</xdr:rowOff>
    </xdr:from>
    <xdr:to>
      <xdr:col>1</xdr:col>
      <xdr:colOff>1562528</xdr:colOff>
      <xdr:row>132</xdr:row>
      <xdr:rowOff>32758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id="{311C53A3-3333-445E-AED5-C0DE15CDD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802250" y="37188598"/>
          <a:ext cx="1471478" cy="65206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1662417</xdr:colOff>
      <xdr:row>129</xdr:row>
      <xdr:rowOff>64214</xdr:rowOff>
    </xdr:from>
    <xdr:to>
      <xdr:col>1</xdr:col>
      <xdr:colOff>2135077</xdr:colOff>
      <xdr:row>133</xdr:row>
      <xdr:rowOff>42948</xdr:rowOff>
    </xdr:to>
    <xdr:pic>
      <xdr:nvPicPr>
        <xdr:cNvPr id="21" name="图片 19">
          <a:extLst>
            <a:ext uri="{FF2B5EF4-FFF2-40B4-BE49-F238E27FC236}">
              <a16:creationId xmlns:a16="http://schemas.microsoft.com/office/drawing/2014/main" id="{ED8E3A91-04BB-4ED2-B26F-6D17429BE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t="-2822" r="-12742"/>
        <a:stretch>
          <a:fillRect/>
        </a:stretch>
      </xdr:blipFill>
      <xdr:spPr>
        <a:xfrm>
          <a:off x="2373617" y="37110114"/>
          <a:ext cx="472660" cy="994734"/>
        </a:xfrm>
        <a:prstGeom prst="rect">
          <a:avLst/>
        </a:prstGeom>
      </xdr:spPr>
    </xdr:pic>
    <xdr:clientData/>
  </xdr:twoCellAnchor>
  <xdr:twoCellAnchor editAs="oneCell">
    <xdr:from>
      <xdr:col>1</xdr:col>
      <xdr:colOff>330037</xdr:colOff>
      <xdr:row>138</xdr:row>
      <xdr:rowOff>169913</xdr:rowOff>
    </xdr:from>
    <xdr:to>
      <xdr:col>1</xdr:col>
      <xdr:colOff>2032525</xdr:colOff>
      <xdr:row>142</xdr:row>
      <xdr:rowOff>83634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EFD537DB-C587-44F2-8CE1-519406FAC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1041237" y="39755813"/>
          <a:ext cx="1702488" cy="92972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HG%20May%20BA%20POE%20Quote%20-%2020251217.xlsx" TargetMode="External"/><Relationship Id="rId1" Type="http://schemas.openxmlformats.org/officeDocument/2006/relationships/externalLinkPath" Target="/Users/liujie/Downloads/HG%20May%20BA%20POE%20Quote%20-%202025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Sunny 12.16"/>
      <sheetName val="ValueSelect"/>
      <sheetName val="Data"/>
    </sheetNames>
    <sheetDataSet>
      <sheetData sheetId="0"/>
      <sheetData sheetId="1"/>
      <sheetData sheetId="2">
        <row r="4">
          <cell r="Q4">
            <v>2.64</v>
          </cell>
        </row>
        <row r="5">
          <cell r="Q5">
            <v>2.06</v>
          </cell>
        </row>
        <row r="6">
          <cell r="Q6">
            <v>1.81</v>
          </cell>
        </row>
        <row r="7">
          <cell r="Q7">
            <v>3.13</v>
          </cell>
        </row>
        <row r="8">
          <cell r="Q8">
            <v>3.58</v>
          </cell>
        </row>
        <row r="10">
          <cell r="Q10">
            <v>2.44</v>
          </cell>
        </row>
        <row r="11">
          <cell r="Q11">
            <v>2.5</v>
          </cell>
        </row>
        <row r="12">
          <cell r="Q12">
            <v>2.0099999999999998</v>
          </cell>
        </row>
        <row r="13">
          <cell r="Q13">
            <v>1.68</v>
          </cell>
        </row>
        <row r="14">
          <cell r="Q14">
            <v>3.37</v>
          </cell>
        </row>
        <row r="15">
          <cell r="Q15">
            <v>3.54</v>
          </cell>
        </row>
        <row r="17">
          <cell r="Q17">
            <v>3.08</v>
          </cell>
        </row>
        <row r="18">
          <cell r="Q18">
            <v>3.03</v>
          </cell>
        </row>
        <row r="19">
          <cell r="Q19">
            <v>2.5499999999999998</v>
          </cell>
        </row>
        <row r="20">
          <cell r="Q20">
            <v>2.39</v>
          </cell>
        </row>
        <row r="21">
          <cell r="Q21">
            <v>4.22</v>
          </cell>
        </row>
        <row r="22">
          <cell r="Q22">
            <v>4.0999999999999996</v>
          </cell>
        </row>
        <row r="24">
          <cell r="Q24">
            <v>2.76</v>
          </cell>
        </row>
        <row r="25">
          <cell r="Q25">
            <v>2.63</v>
          </cell>
        </row>
        <row r="26">
          <cell r="Q26">
            <v>2.14</v>
          </cell>
        </row>
        <row r="27">
          <cell r="Q27">
            <v>1.82</v>
          </cell>
        </row>
        <row r="28">
          <cell r="Q28">
            <v>3.74</v>
          </cell>
        </row>
        <row r="29">
          <cell r="Q29">
            <v>3.94</v>
          </cell>
        </row>
        <row r="31">
          <cell r="Q31">
            <v>2.5499999999999998</v>
          </cell>
        </row>
        <row r="32">
          <cell r="Q32">
            <v>1.62</v>
          </cell>
        </row>
        <row r="33">
          <cell r="Q33">
            <v>1.49</v>
          </cell>
        </row>
        <row r="34">
          <cell r="Q34">
            <v>1.49</v>
          </cell>
        </row>
        <row r="35">
          <cell r="Q35">
            <v>2.2000000000000002</v>
          </cell>
        </row>
        <row r="36">
          <cell r="Q36">
            <v>2.25</v>
          </cell>
        </row>
        <row r="37">
          <cell r="Q37">
            <v>2.69</v>
          </cell>
        </row>
        <row r="38">
          <cell r="Q38">
            <v>3.78</v>
          </cell>
        </row>
        <row r="39">
          <cell r="Q39">
            <v>3.93</v>
          </cell>
        </row>
        <row r="40">
          <cell r="Q40">
            <v>4.29</v>
          </cell>
        </row>
        <row r="41">
          <cell r="Q41">
            <v>6.4</v>
          </cell>
        </row>
        <row r="43">
          <cell r="Q43">
            <v>2.1</v>
          </cell>
        </row>
        <row r="44">
          <cell r="Q44">
            <v>1.48</v>
          </cell>
        </row>
        <row r="45">
          <cell r="Q45">
            <v>1.42</v>
          </cell>
        </row>
        <row r="46">
          <cell r="Q46">
            <v>1.37</v>
          </cell>
        </row>
        <row r="47">
          <cell r="Q47">
            <v>2.2799999999999998</v>
          </cell>
        </row>
        <row r="48">
          <cell r="Q48">
            <v>4.3</v>
          </cell>
        </row>
        <row r="49">
          <cell r="Q49">
            <v>7.6</v>
          </cell>
        </row>
        <row r="50">
          <cell r="Q50">
            <v>4.16</v>
          </cell>
        </row>
        <row r="51">
          <cell r="Q51">
            <v>4.16</v>
          </cell>
        </row>
        <row r="52">
          <cell r="Q52">
            <v>2.2999999999999998</v>
          </cell>
        </row>
        <row r="53">
          <cell r="Q53">
            <v>4.28</v>
          </cell>
        </row>
        <row r="54">
          <cell r="Q54">
            <v>4.38</v>
          </cell>
        </row>
        <row r="56">
          <cell r="Q56">
            <v>2.5</v>
          </cell>
        </row>
        <row r="57">
          <cell r="Q57">
            <v>1.56</v>
          </cell>
        </row>
        <row r="58">
          <cell r="Q58">
            <v>1.44</v>
          </cell>
        </row>
        <row r="59">
          <cell r="Q59">
            <v>1.44</v>
          </cell>
        </row>
        <row r="60">
          <cell r="Q60">
            <v>2.16</v>
          </cell>
        </row>
        <row r="61">
          <cell r="Q61">
            <v>2.2000000000000002</v>
          </cell>
        </row>
        <row r="62">
          <cell r="Q62">
            <v>2.62</v>
          </cell>
        </row>
        <row r="63">
          <cell r="Q63">
            <v>3.71</v>
          </cell>
        </row>
        <row r="64">
          <cell r="Q64">
            <v>3.86</v>
          </cell>
        </row>
        <row r="65">
          <cell r="Q65">
            <v>4.1900000000000004</v>
          </cell>
        </row>
        <row r="66">
          <cell r="Q66">
            <v>6.29</v>
          </cell>
        </row>
        <row r="67">
          <cell r="Q67">
            <v>4.3600000000000003</v>
          </cell>
        </row>
        <row r="69">
          <cell r="Q69">
            <v>2.2000000000000002</v>
          </cell>
        </row>
        <row r="70">
          <cell r="Q70">
            <v>1.42</v>
          </cell>
        </row>
        <row r="71">
          <cell r="Q71">
            <v>1.35</v>
          </cell>
        </row>
        <row r="72">
          <cell r="Q72">
            <v>1.35</v>
          </cell>
        </row>
        <row r="73">
          <cell r="Q73">
            <v>2.5499999999999998</v>
          </cell>
        </row>
        <row r="74">
          <cell r="Q74">
            <v>2.25</v>
          </cell>
        </row>
        <row r="75">
          <cell r="Q75">
            <v>2.25</v>
          </cell>
        </row>
        <row r="76">
          <cell r="Q76">
            <v>4.87</v>
          </cell>
        </row>
        <row r="77">
          <cell r="Q77">
            <v>3.72</v>
          </cell>
        </row>
        <row r="78">
          <cell r="Q78">
            <v>3.82</v>
          </cell>
        </row>
        <row r="79">
          <cell r="Q79">
            <v>6.35</v>
          </cell>
        </row>
        <row r="81">
          <cell r="Q81">
            <v>2.2000000000000002</v>
          </cell>
        </row>
        <row r="82">
          <cell r="Q82">
            <v>1.42</v>
          </cell>
        </row>
        <row r="83">
          <cell r="Q83">
            <v>1.35</v>
          </cell>
        </row>
        <row r="84">
          <cell r="Q84">
            <v>1.35</v>
          </cell>
        </row>
        <row r="85">
          <cell r="Q85">
            <v>2.5499999999999998</v>
          </cell>
        </row>
        <row r="86">
          <cell r="Q86">
            <v>2.25</v>
          </cell>
        </row>
        <row r="87">
          <cell r="Q87">
            <v>3.88</v>
          </cell>
        </row>
        <row r="88">
          <cell r="Q88">
            <v>2.25</v>
          </cell>
        </row>
        <row r="89">
          <cell r="Q89">
            <v>4.87</v>
          </cell>
        </row>
        <row r="90">
          <cell r="Q90">
            <v>3.77</v>
          </cell>
        </row>
        <row r="91">
          <cell r="Q91">
            <v>5.2</v>
          </cell>
        </row>
        <row r="92">
          <cell r="Q92">
            <v>6.35</v>
          </cell>
        </row>
        <row r="94">
          <cell r="Q94">
            <v>2.38</v>
          </cell>
        </row>
        <row r="95">
          <cell r="Q95">
            <v>1.48</v>
          </cell>
        </row>
        <row r="96">
          <cell r="Q96">
            <v>1.35</v>
          </cell>
        </row>
        <row r="97">
          <cell r="Q97">
            <v>1.35</v>
          </cell>
        </row>
        <row r="98">
          <cell r="Q98">
            <v>2.06</v>
          </cell>
        </row>
        <row r="99">
          <cell r="Q99">
            <v>2.16</v>
          </cell>
        </row>
        <row r="100">
          <cell r="Q100">
            <v>2.4500000000000002</v>
          </cell>
        </row>
        <row r="101">
          <cell r="Q101">
            <v>3.6</v>
          </cell>
        </row>
        <row r="102">
          <cell r="Q102">
            <v>3.86</v>
          </cell>
        </row>
        <row r="103">
          <cell r="Q103">
            <v>4.25</v>
          </cell>
        </row>
        <row r="104">
          <cell r="Q104">
            <v>6.1</v>
          </cell>
        </row>
        <row r="106">
          <cell r="Q106">
            <v>2.38</v>
          </cell>
        </row>
        <row r="107">
          <cell r="Q107">
            <v>1.48</v>
          </cell>
        </row>
        <row r="108">
          <cell r="Q108">
            <v>1.35</v>
          </cell>
        </row>
        <row r="109">
          <cell r="Q109">
            <v>1.35</v>
          </cell>
        </row>
        <row r="110">
          <cell r="Q110">
            <v>2.06</v>
          </cell>
        </row>
        <row r="111">
          <cell r="Q111">
            <v>2.16</v>
          </cell>
        </row>
        <row r="112">
          <cell r="Q112">
            <v>2.4500000000000002</v>
          </cell>
        </row>
        <row r="113">
          <cell r="Q113">
            <v>3.6</v>
          </cell>
        </row>
        <row r="114">
          <cell r="Q114">
            <v>3.86</v>
          </cell>
        </row>
        <row r="115">
          <cell r="Q115">
            <v>6.1</v>
          </cell>
        </row>
        <row r="117">
          <cell r="Q117">
            <v>2.35</v>
          </cell>
        </row>
        <row r="118">
          <cell r="Q118">
            <v>1.45</v>
          </cell>
        </row>
        <row r="119">
          <cell r="Q119">
            <v>1.37</v>
          </cell>
        </row>
        <row r="120">
          <cell r="Q120">
            <v>1.37</v>
          </cell>
        </row>
        <row r="121">
          <cell r="Q121">
            <v>2.57</v>
          </cell>
        </row>
        <row r="122">
          <cell r="Q122">
            <v>2.25</v>
          </cell>
        </row>
        <row r="123">
          <cell r="Q123">
            <v>4</v>
          </cell>
        </row>
        <row r="124">
          <cell r="Q124">
            <v>3.88</v>
          </cell>
        </row>
        <row r="125">
          <cell r="Q125">
            <v>4.87</v>
          </cell>
        </row>
        <row r="126">
          <cell r="Q126">
            <v>3.77</v>
          </cell>
        </row>
        <row r="127">
          <cell r="Q127">
            <v>5.0999999999999996</v>
          </cell>
        </row>
        <row r="128">
          <cell r="Q128">
            <v>6.35</v>
          </cell>
        </row>
        <row r="130">
          <cell r="Q130">
            <v>2.15</v>
          </cell>
        </row>
        <row r="131">
          <cell r="Q131">
            <v>1.75</v>
          </cell>
        </row>
        <row r="132">
          <cell r="Q132">
            <v>1.7</v>
          </cell>
        </row>
        <row r="133">
          <cell r="Q133">
            <v>1.65</v>
          </cell>
        </row>
        <row r="134">
          <cell r="Q134">
            <v>2.88</v>
          </cell>
        </row>
        <row r="135">
          <cell r="Q135">
            <v>2.21</v>
          </cell>
        </row>
        <row r="136">
          <cell r="Q136">
            <v>4.5199999999999996</v>
          </cell>
        </row>
        <row r="137">
          <cell r="Q137">
            <v>6.65</v>
          </cell>
        </row>
        <row r="138">
          <cell r="Q138">
            <v>4.58</v>
          </cell>
        </row>
        <row r="139">
          <cell r="Q139">
            <v>4.1500000000000004</v>
          </cell>
        </row>
        <row r="140">
          <cell r="Q140">
            <v>4.5</v>
          </cell>
        </row>
        <row r="142">
          <cell r="Q142">
            <v>2.38</v>
          </cell>
        </row>
        <row r="143">
          <cell r="Q143">
            <v>1.62</v>
          </cell>
        </row>
        <row r="144">
          <cell r="Q144">
            <v>1.57</v>
          </cell>
        </row>
        <row r="145">
          <cell r="Q145">
            <v>1.57</v>
          </cell>
        </row>
        <row r="146">
          <cell r="Q146">
            <v>2.25</v>
          </cell>
        </row>
        <row r="147">
          <cell r="Q147">
            <v>2.65</v>
          </cell>
        </row>
        <row r="148">
          <cell r="Q148">
            <v>3.62</v>
          </cell>
        </row>
        <row r="149">
          <cell r="Q149">
            <v>3.96</v>
          </cell>
        </row>
        <row r="150">
          <cell r="Q150">
            <v>6.1</v>
          </cell>
        </row>
        <row r="152">
          <cell r="Q152">
            <v>2.5</v>
          </cell>
        </row>
        <row r="153">
          <cell r="Q153">
            <v>1.56</v>
          </cell>
        </row>
        <row r="154">
          <cell r="Q154">
            <v>1.44</v>
          </cell>
        </row>
        <row r="155">
          <cell r="Q155">
            <v>1.44</v>
          </cell>
        </row>
        <row r="156">
          <cell r="Q156">
            <v>2.16</v>
          </cell>
        </row>
        <row r="157">
          <cell r="Q157">
            <v>2.2000000000000002</v>
          </cell>
        </row>
        <row r="158">
          <cell r="Q158">
            <v>2.62</v>
          </cell>
        </row>
        <row r="159">
          <cell r="Q159">
            <v>3.71</v>
          </cell>
        </row>
        <row r="160">
          <cell r="Q160">
            <v>4.1900000000000004</v>
          </cell>
        </row>
        <row r="161">
          <cell r="Q161">
            <v>6.29</v>
          </cell>
        </row>
        <row r="163">
          <cell r="Q163">
            <v>2.2000000000000002</v>
          </cell>
        </row>
        <row r="164">
          <cell r="Q164">
            <v>1.42</v>
          </cell>
        </row>
        <row r="165">
          <cell r="Q165">
            <v>1.35</v>
          </cell>
        </row>
        <row r="166">
          <cell r="Q166">
            <v>1.35</v>
          </cell>
        </row>
        <row r="167">
          <cell r="Q167">
            <v>2.5499999999999998</v>
          </cell>
        </row>
        <row r="168">
          <cell r="Q168">
            <v>3.88</v>
          </cell>
        </row>
        <row r="169">
          <cell r="Q169">
            <v>3.88</v>
          </cell>
        </row>
        <row r="170">
          <cell r="Q170">
            <v>4.87</v>
          </cell>
        </row>
        <row r="171">
          <cell r="Q171">
            <v>3.77</v>
          </cell>
        </row>
        <row r="172">
          <cell r="Q172">
            <v>6.35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A77C6-5A21-40D9-9D0A-E5EE67D01C85}">
  <dimension ref="A1:BL155"/>
  <sheetViews>
    <sheetView tabSelected="1" zoomScale="88" zoomScaleNormal="88" workbookViewId="0">
      <selection activeCell="AL156" sqref="A156:XFD158"/>
    </sheetView>
  </sheetViews>
  <sheetFormatPr defaultColWidth="9.1796875" defaultRowHeight="14.5" x14ac:dyDescent="0.35"/>
  <cols>
    <col min="1" max="1" width="10.1796875" style="1" customWidth="1"/>
    <col min="2" max="2" width="32" style="2" customWidth="1"/>
    <col min="3" max="3" width="8.453125" style="2" hidden="1" customWidth="1"/>
    <col min="4" max="4" width="7.81640625" style="2" customWidth="1"/>
    <col min="5" max="5" width="17.7265625" style="2" customWidth="1"/>
    <col min="6" max="6" width="9.26953125" style="2" customWidth="1"/>
    <col min="7" max="7" width="9.1796875" style="2" customWidth="1"/>
    <col min="8" max="8" width="37.26953125" style="2" customWidth="1"/>
    <col min="9" max="9" width="2.453125" style="2" hidden="1" customWidth="1"/>
    <col min="10" max="10" width="10.08984375" style="2" customWidth="1"/>
    <col min="11" max="11" width="14.453125" style="4" hidden="1" customWidth="1"/>
    <col min="12" max="12" width="23.7265625" style="2" customWidth="1"/>
    <col min="13" max="13" width="12.453125" style="2" customWidth="1"/>
    <col min="14" max="14" width="10.36328125" style="2" hidden="1" customWidth="1"/>
    <col min="15" max="15" width="12.08984375" style="2" hidden="1" customWidth="1"/>
    <col min="16" max="16" width="11" style="2" customWidth="1"/>
    <col min="17" max="17" width="9.7265625" style="2" customWidth="1"/>
    <col min="18" max="18" width="12" style="2" customWidth="1"/>
    <col min="19" max="19" width="8.54296875" style="142" customWidth="1"/>
    <col min="20" max="20" width="9.36328125" style="2" customWidth="1"/>
    <col min="21" max="21" width="11.26953125" style="2" customWidth="1"/>
    <col min="22" max="22" width="8.1796875" style="143" customWidth="1"/>
    <col min="23" max="23" width="8.7265625" style="143" customWidth="1"/>
    <col min="24" max="24" width="8.6328125" style="143" customWidth="1"/>
    <col min="25" max="25" width="8.1796875" style="143" customWidth="1"/>
    <col min="26" max="26" width="8.7265625" style="143" customWidth="1"/>
    <col min="27" max="27" width="7.1796875" style="143" customWidth="1"/>
    <col min="28" max="28" width="6.54296875" style="144" customWidth="1"/>
    <col min="29" max="29" width="6.26953125" style="145" customWidth="1"/>
    <col min="30" max="30" width="10" style="146" customWidth="1"/>
    <col min="31" max="31" width="10" style="144" customWidth="1"/>
    <col min="32" max="32" width="9.81640625" style="145" customWidth="1"/>
    <col min="33" max="33" width="11.54296875" style="2" customWidth="1"/>
    <col min="34" max="34" width="8.90625" style="6" customWidth="1"/>
    <col min="35" max="35" width="14.1796875" style="2" customWidth="1"/>
    <col min="36" max="36" width="9.54296875" style="2" customWidth="1"/>
    <col min="37" max="37" width="9.6328125" style="5" customWidth="1"/>
    <col min="38" max="38" width="11.7265625" style="6" customWidth="1"/>
    <col min="39" max="39" width="8.7265625" style="6" customWidth="1"/>
    <col min="40" max="40" width="8.7265625" style="5" customWidth="1"/>
    <col min="41" max="41" width="8.7265625" style="6" customWidth="1"/>
    <col min="42" max="42" width="8.7265625" style="5" customWidth="1"/>
    <col min="43" max="44" width="10.90625" style="6" customWidth="1"/>
    <col min="45" max="45" width="10.90625" style="5" customWidth="1"/>
    <col min="46" max="47" width="10.90625" style="6" customWidth="1"/>
    <col min="48" max="49" width="11.54296875" style="6" customWidth="1"/>
    <col min="50" max="50" width="12.1796875" style="147" customWidth="1"/>
    <col min="51" max="52" width="9.1796875" style="2" hidden="1" customWidth="1"/>
    <col min="53" max="53" width="10.1796875" style="6" hidden="1" customWidth="1"/>
    <col min="54" max="54" width="9.1796875" style="2"/>
    <col min="55" max="55" width="14.1796875" style="6" customWidth="1"/>
    <col min="56" max="56" width="13.1796875" style="6" customWidth="1"/>
    <col min="57" max="57" width="11.81640625" style="6" hidden="1" customWidth="1"/>
    <col min="58" max="60" width="9.1796875" style="2"/>
    <col min="61" max="61" width="12.6328125" style="2" customWidth="1"/>
    <col min="62" max="63" width="9.1796875" style="2"/>
    <col min="64" max="64" width="17.81640625" style="2" customWidth="1"/>
    <col min="65" max="16384" width="9.1796875" style="2"/>
  </cols>
  <sheetData>
    <row r="1" spans="1:64" ht="68" customHeight="1" x14ac:dyDescent="0.3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7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7" t="s">
        <v>32</v>
      </c>
      <c r="AH1" s="21" t="s">
        <v>33</v>
      </c>
      <c r="AI1" s="7" t="s">
        <v>34</v>
      </c>
      <c r="AJ1" s="7"/>
      <c r="AK1" s="22" t="s">
        <v>35</v>
      </c>
      <c r="AL1" s="23" t="s">
        <v>36</v>
      </c>
      <c r="AM1" s="21" t="s">
        <v>37</v>
      </c>
      <c r="AN1" s="24" t="s">
        <v>38</v>
      </c>
      <c r="AO1" s="21" t="s">
        <v>39</v>
      </c>
      <c r="AP1" s="24" t="s">
        <v>40</v>
      </c>
      <c r="AQ1" s="21" t="s">
        <v>41</v>
      </c>
      <c r="AR1" s="25" t="s">
        <v>42</v>
      </c>
      <c r="AS1" s="24" t="s">
        <v>43</v>
      </c>
      <c r="AT1" s="21" t="s">
        <v>44</v>
      </c>
      <c r="AU1" s="21" t="s">
        <v>45</v>
      </c>
      <c r="AV1" s="26" t="s">
        <v>46</v>
      </c>
      <c r="AW1" s="27" t="s">
        <v>47</v>
      </c>
      <c r="AX1" s="28" t="s">
        <v>48</v>
      </c>
      <c r="AY1" s="29" t="s">
        <v>49</v>
      </c>
      <c r="AZ1" s="27" t="s">
        <v>50</v>
      </c>
      <c r="BA1" s="30" t="s">
        <v>51</v>
      </c>
      <c r="BB1" s="7" t="s">
        <v>52</v>
      </c>
      <c r="BC1" s="21" t="s">
        <v>53</v>
      </c>
      <c r="BD1" s="21" t="s">
        <v>54</v>
      </c>
      <c r="BE1" s="21" t="s">
        <v>55</v>
      </c>
      <c r="BF1" s="31" t="s">
        <v>56</v>
      </c>
      <c r="BG1" s="32" t="s">
        <v>57</v>
      </c>
      <c r="BH1" s="32" t="s">
        <v>58</v>
      </c>
      <c r="BI1" s="32" t="s">
        <v>59</v>
      </c>
      <c r="BJ1" s="32" t="s">
        <v>60</v>
      </c>
      <c r="BK1" s="32" t="s">
        <v>61</v>
      </c>
    </row>
    <row r="2" spans="1:64" customFormat="1" ht="20" customHeight="1" x14ac:dyDescent="0.35">
      <c r="A2" s="33">
        <v>1</v>
      </c>
      <c r="B2" s="34"/>
      <c r="C2" s="35"/>
      <c r="D2" s="36" t="s">
        <v>518</v>
      </c>
      <c r="E2" s="35" t="s">
        <v>63</v>
      </c>
      <c r="F2" s="35" t="s">
        <v>64</v>
      </c>
      <c r="G2" s="37" t="s">
        <v>65</v>
      </c>
      <c r="H2" s="35" t="s">
        <v>66</v>
      </c>
      <c r="I2" s="35" t="s">
        <v>67</v>
      </c>
      <c r="J2" s="37" t="s">
        <v>68</v>
      </c>
      <c r="K2" s="36" t="s">
        <v>68</v>
      </c>
      <c r="L2" s="38" t="s">
        <v>69</v>
      </c>
      <c r="M2" s="39" t="s">
        <v>70</v>
      </c>
      <c r="N2" s="40"/>
      <c r="O2" s="41"/>
      <c r="P2" s="42" t="s">
        <v>71</v>
      </c>
      <c r="Q2" s="43"/>
      <c r="R2" s="40" t="s">
        <v>72</v>
      </c>
      <c r="S2" s="44">
        <f>'[1]Sunny 12.16'!Q4</f>
        <v>2.64</v>
      </c>
      <c r="T2" s="40" t="s">
        <v>73</v>
      </c>
      <c r="U2" s="36" t="s">
        <v>74</v>
      </c>
      <c r="V2" s="45">
        <v>28.7</v>
      </c>
      <c r="W2" s="45">
        <v>21.9</v>
      </c>
      <c r="X2" s="45">
        <v>33</v>
      </c>
      <c r="Y2" s="46">
        <v>16</v>
      </c>
      <c r="Z2" s="46">
        <v>8</v>
      </c>
      <c r="AA2" s="46">
        <v>21</v>
      </c>
      <c r="AB2" s="47">
        <v>8</v>
      </c>
      <c r="AC2" s="48">
        <v>2</v>
      </c>
      <c r="AD2" s="49">
        <f>IF(Y2="","",Y2*Z2*AA2/1000000)</f>
        <v>2.6879999999999999E-3</v>
      </c>
      <c r="AE2" s="47">
        <v>63</v>
      </c>
      <c r="AF2" s="50">
        <f>IF(AC2="","",AE2/AD2*AC2)</f>
        <v>46875</v>
      </c>
      <c r="AG2" s="51">
        <v>2250</v>
      </c>
      <c r="AH2" s="52">
        <f>IF(ISERROR(AG2/AF2),"",AG2/AF2)</f>
        <v>4.8000000000000001E-2</v>
      </c>
      <c r="AI2" s="53" t="s">
        <v>75</v>
      </c>
      <c r="AJ2" s="54">
        <v>1.7999999999999999E-2</v>
      </c>
      <c r="AK2" s="55">
        <f>AJ2+20%</f>
        <v>0.218</v>
      </c>
      <c r="AL2" s="52">
        <f>IF(ISERROR(S2*AK2),"",S2*AK2)</f>
        <v>0.57552000000000003</v>
      </c>
      <c r="AM2" s="52">
        <f t="shared" ref="AM2:AM59" si="0">IF(ISERROR(S2+AH2+AL2),"",S2+AH2+AL2)</f>
        <v>3.2635200000000002</v>
      </c>
      <c r="AN2" s="56">
        <v>0</v>
      </c>
      <c r="AO2" s="52">
        <f t="shared" ref="AO2:AO59" si="1">IF(ISERROR(AX2*AN2),"",AX2*AN2)</f>
        <v>0</v>
      </c>
      <c r="AP2" s="56">
        <v>0.06</v>
      </c>
      <c r="AQ2" s="52">
        <f t="shared" ref="AQ2:AQ59" si="2">IF(ISERROR(AX2*AP2),"",AX2*AP2)</f>
        <v>0.32999999999999996</v>
      </c>
      <c r="AR2" s="57">
        <v>0</v>
      </c>
      <c r="AS2" s="56">
        <v>0</v>
      </c>
      <c r="AT2" s="52">
        <f t="shared" ref="AT2:AT59" si="3">IF(ISERROR(AX2*AS2),"",AX2*AS2)</f>
        <v>0</v>
      </c>
      <c r="AU2" s="52">
        <f t="shared" ref="AU2:AU59" si="4">IF(ISERROR(AO2+AQ2+AT2),"",AO2+AQ2+AT2)</f>
        <v>0.32999999999999996</v>
      </c>
      <c r="AV2" s="52">
        <f t="shared" ref="AV2:AV59" si="5">IF(ISERROR(AM2+AU2),"",AM2+AU2)</f>
        <v>3.5935200000000003</v>
      </c>
      <c r="AW2" s="58">
        <f t="shared" ref="AW2:AW61" si="6">IF(ISERROR((AX2-AV2)/AX2),"",(AX2-AV2)/AX2)</f>
        <v>0.3466327272727272</v>
      </c>
      <c r="AX2" s="59">
        <v>5.5</v>
      </c>
      <c r="AY2" s="60">
        <v>12.99</v>
      </c>
      <c r="AZ2" s="58">
        <f>IF(ISERROR((AY2-AX2)/AY2),"",(AY2-AX2)/AY2)</f>
        <v>0.57659738260200155</v>
      </c>
      <c r="BA2" s="61"/>
      <c r="BB2" s="62">
        <v>1200</v>
      </c>
      <c r="BC2" s="52">
        <f>IF(ISERROR(AV2*BB2),"",AV2*BB2)</f>
        <v>4312.2240000000002</v>
      </c>
      <c r="BD2" s="52">
        <f>IF(ISERROR(AX2*BB2),"",AX2*BB2)</f>
        <v>6600</v>
      </c>
      <c r="BE2" s="52">
        <f>IF(ISERROR(AY2*BB2),"",AY2*BB2)</f>
        <v>15588</v>
      </c>
      <c r="BF2" s="63">
        <f>IF(V2="","",V2*W2*X2/1000000/AC2*BB2)</f>
        <v>12.444893999999998</v>
      </c>
      <c r="BG2" s="40">
        <v>11.3</v>
      </c>
      <c r="BH2" s="40"/>
      <c r="BI2" s="35" t="s">
        <v>76</v>
      </c>
      <c r="BJ2" s="35" t="s">
        <v>77</v>
      </c>
      <c r="BK2" s="35" t="s">
        <v>78</v>
      </c>
    </row>
    <row r="3" spans="1:64" customFormat="1" ht="20" customHeight="1" x14ac:dyDescent="0.35">
      <c r="A3" s="33">
        <v>2</v>
      </c>
      <c r="B3" s="34"/>
      <c r="C3" s="35"/>
      <c r="D3" s="36" t="s">
        <v>62</v>
      </c>
      <c r="E3" s="35" t="s">
        <v>517</v>
      </c>
      <c r="F3" s="35" t="s">
        <v>64</v>
      </c>
      <c r="G3" s="37" t="s">
        <v>65</v>
      </c>
      <c r="H3" s="35" t="s">
        <v>79</v>
      </c>
      <c r="I3" s="35" t="s">
        <v>80</v>
      </c>
      <c r="J3" s="37" t="s">
        <v>68</v>
      </c>
      <c r="K3" s="36"/>
      <c r="L3" s="38" t="s">
        <v>81</v>
      </c>
      <c r="M3" s="39" t="s">
        <v>70</v>
      </c>
      <c r="N3" s="40"/>
      <c r="O3" s="41"/>
      <c r="P3" s="42" t="s">
        <v>82</v>
      </c>
      <c r="Q3" s="43"/>
      <c r="R3" s="40" t="s">
        <v>72</v>
      </c>
      <c r="S3" s="44">
        <f>'[1]Sunny 12.16'!Q5</f>
        <v>2.06</v>
      </c>
      <c r="T3" s="40" t="s">
        <v>73</v>
      </c>
      <c r="U3" s="36"/>
      <c r="V3" s="45"/>
      <c r="W3" s="45"/>
      <c r="X3" s="45"/>
      <c r="Y3" s="46">
        <v>8</v>
      </c>
      <c r="Z3" s="46">
        <v>8</v>
      </c>
      <c r="AA3" s="46">
        <v>11</v>
      </c>
      <c r="AB3" s="47">
        <v>8</v>
      </c>
      <c r="AC3" s="48">
        <v>1</v>
      </c>
      <c r="AD3" s="49">
        <f t="shared" ref="AD3:AD59" si="7">IF(Y3="","",Y3*Z3*AA3/1000000)</f>
        <v>7.0399999999999998E-4</v>
      </c>
      <c r="AE3" s="47">
        <v>63</v>
      </c>
      <c r="AF3" s="50">
        <f t="shared" ref="AF3:AF59" si="8">IF(AC3="","",AE3/AD3*AC3)</f>
        <v>89488.636363636368</v>
      </c>
      <c r="AG3" s="51">
        <v>2250</v>
      </c>
      <c r="AH3" s="52">
        <f t="shared" ref="AH3:AH59" si="9">IF(ISERROR(AG3/AF3),"",AG3/AF3)</f>
        <v>2.514285714285714E-2</v>
      </c>
      <c r="AI3" s="64" t="s">
        <v>83</v>
      </c>
      <c r="AJ3" s="54">
        <v>0.3</v>
      </c>
      <c r="AK3" s="55">
        <f t="shared" ref="AK3:AK59" si="10">AJ3+20%</f>
        <v>0.5</v>
      </c>
      <c r="AL3" s="52">
        <f t="shared" ref="AL3:AL59" si="11">IF(ISERROR(S3*AK3),"",S3*AK3)</f>
        <v>1.03</v>
      </c>
      <c r="AM3" s="52">
        <f t="shared" si="0"/>
        <v>3.1151428571428577</v>
      </c>
      <c r="AN3" s="56">
        <v>0</v>
      </c>
      <c r="AO3" s="52">
        <f t="shared" si="1"/>
        <v>0</v>
      </c>
      <c r="AP3" s="56">
        <v>0.06</v>
      </c>
      <c r="AQ3" s="52">
        <f t="shared" si="2"/>
        <v>0.28499999999999998</v>
      </c>
      <c r="AR3" s="57">
        <v>0</v>
      </c>
      <c r="AS3" s="56">
        <v>0</v>
      </c>
      <c r="AT3" s="52">
        <f t="shared" si="3"/>
        <v>0</v>
      </c>
      <c r="AU3" s="52">
        <f t="shared" si="4"/>
        <v>0.28499999999999998</v>
      </c>
      <c r="AV3" s="52">
        <f t="shared" si="5"/>
        <v>3.4001428571428578</v>
      </c>
      <c r="AW3" s="58">
        <f t="shared" si="6"/>
        <v>0.28418045112781942</v>
      </c>
      <c r="AX3" s="65">
        <v>4.75</v>
      </c>
      <c r="AY3" s="60">
        <v>6.99</v>
      </c>
      <c r="AZ3" s="58">
        <f t="shared" ref="AZ3:AZ47" si="12">IF(ISERROR((AY3-AX3)/AY3),"",(AY3-AX3)/AY3)</f>
        <v>0.32045779685264664</v>
      </c>
      <c r="BA3" s="61"/>
      <c r="BB3" s="62">
        <v>600</v>
      </c>
      <c r="BC3" s="52">
        <f>IF(ISERROR(AV3*BB3),"",AV3*BB3)</f>
        <v>2040.0857142857146</v>
      </c>
      <c r="BD3" s="52">
        <f>IF(ISERROR(AX3*BB3),"",AX3*BB3)</f>
        <v>2850</v>
      </c>
      <c r="BE3" s="52">
        <f>IF(ISERROR(AY3*BB3),"",AY3*BB3)</f>
        <v>4194</v>
      </c>
      <c r="BF3" s="63" t="str">
        <f>IF(V3="","",V3*W3*X3/1000000/AC3*BB3)</f>
        <v/>
      </c>
      <c r="BG3" s="40">
        <v>11.3</v>
      </c>
      <c r="BH3" s="40"/>
      <c r="BI3" s="35" t="s">
        <v>76</v>
      </c>
      <c r="BJ3" s="35" t="s">
        <v>77</v>
      </c>
      <c r="BK3" s="35" t="s">
        <v>78</v>
      </c>
    </row>
    <row r="4" spans="1:64" customFormat="1" ht="20" customHeight="1" x14ac:dyDescent="0.35">
      <c r="A4" s="33">
        <v>3</v>
      </c>
      <c r="B4" s="34"/>
      <c r="C4" s="35"/>
      <c r="D4" s="36" t="s">
        <v>62</v>
      </c>
      <c r="E4" s="35" t="s">
        <v>63</v>
      </c>
      <c r="F4" s="35" t="s">
        <v>64</v>
      </c>
      <c r="G4" s="37" t="s">
        <v>65</v>
      </c>
      <c r="H4" s="35" t="s">
        <v>84</v>
      </c>
      <c r="I4" s="35" t="s">
        <v>85</v>
      </c>
      <c r="J4" s="37" t="s">
        <v>68</v>
      </c>
      <c r="K4" s="36"/>
      <c r="L4" s="35" t="s">
        <v>86</v>
      </c>
      <c r="M4" s="39" t="s">
        <v>70</v>
      </c>
      <c r="N4" s="40"/>
      <c r="O4" s="41"/>
      <c r="P4" s="42" t="s">
        <v>87</v>
      </c>
      <c r="Q4" s="43"/>
      <c r="R4" s="40" t="s">
        <v>72</v>
      </c>
      <c r="S4" s="44">
        <f>'[1]Sunny 12.16'!Q6</f>
        <v>1.81</v>
      </c>
      <c r="T4" s="40" t="s">
        <v>73</v>
      </c>
      <c r="U4" s="36"/>
      <c r="V4" s="45"/>
      <c r="W4" s="45"/>
      <c r="X4" s="45"/>
      <c r="Y4" s="46">
        <v>14</v>
      </c>
      <c r="Z4" s="46">
        <v>10</v>
      </c>
      <c r="AA4" s="46">
        <v>4</v>
      </c>
      <c r="AB4" s="47">
        <v>8</v>
      </c>
      <c r="AC4" s="48">
        <v>1</v>
      </c>
      <c r="AD4" s="49">
        <f t="shared" si="7"/>
        <v>5.5999999999999995E-4</v>
      </c>
      <c r="AE4" s="47">
        <v>63</v>
      </c>
      <c r="AF4" s="50">
        <f t="shared" si="8"/>
        <v>112500.00000000001</v>
      </c>
      <c r="AG4" s="51">
        <v>2250</v>
      </c>
      <c r="AH4" s="52">
        <f t="shared" si="9"/>
        <v>1.9999999999999997E-2</v>
      </c>
      <c r="AI4" s="64" t="s">
        <v>83</v>
      </c>
      <c r="AJ4" s="54">
        <v>0.3</v>
      </c>
      <c r="AK4" s="55">
        <f t="shared" si="10"/>
        <v>0.5</v>
      </c>
      <c r="AL4" s="52">
        <f t="shared" si="11"/>
        <v>0.90500000000000003</v>
      </c>
      <c r="AM4" s="52">
        <f t="shared" si="0"/>
        <v>2.7350000000000003</v>
      </c>
      <c r="AN4" s="56">
        <v>0</v>
      </c>
      <c r="AO4" s="52">
        <f t="shared" si="1"/>
        <v>0</v>
      </c>
      <c r="AP4" s="56">
        <v>0.06</v>
      </c>
      <c r="AQ4" s="52">
        <f t="shared" si="2"/>
        <v>0.255</v>
      </c>
      <c r="AR4" s="57">
        <v>0</v>
      </c>
      <c r="AS4" s="56">
        <v>0</v>
      </c>
      <c r="AT4" s="52">
        <f t="shared" si="3"/>
        <v>0</v>
      </c>
      <c r="AU4" s="52">
        <f t="shared" si="4"/>
        <v>0.255</v>
      </c>
      <c r="AV4" s="52">
        <f t="shared" si="5"/>
        <v>2.99</v>
      </c>
      <c r="AW4" s="58">
        <f t="shared" si="6"/>
        <v>0.29647058823529404</v>
      </c>
      <c r="AX4" s="65">
        <v>4.25</v>
      </c>
      <c r="AY4" s="60">
        <v>6.99</v>
      </c>
      <c r="AZ4" s="58">
        <f t="shared" si="12"/>
        <v>0.39198855507868385</v>
      </c>
      <c r="BA4" s="61"/>
      <c r="BB4" s="62">
        <v>600</v>
      </c>
      <c r="BC4" s="52">
        <f>IF(ISERROR(AV4*BB4),"",AV4*BB4)</f>
        <v>1794.0000000000002</v>
      </c>
      <c r="BD4" s="52">
        <f>IF(ISERROR(AX4*BB4),"",AX4*BB4)</f>
        <v>2550</v>
      </c>
      <c r="BE4" s="52">
        <f>IF(ISERROR(AY4*BB4),"",AY4*BB4)</f>
        <v>4194</v>
      </c>
      <c r="BF4" s="63" t="str">
        <f>IF(V4="","",V4*W4*X4/1000000/AC4*BB4)</f>
        <v/>
      </c>
      <c r="BG4" s="40">
        <v>11.3</v>
      </c>
      <c r="BH4" s="40"/>
      <c r="BI4" s="35" t="s">
        <v>76</v>
      </c>
      <c r="BJ4" s="35" t="s">
        <v>77</v>
      </c>
      <c r="BK4" s="35" t="s">
        <v>78</v>
      </c>
    </row>
    <row r="5" spans="1:64" customFormat="1" ht="20" customHeight="1" x14ac:dyDescent="0.35">
      <c r="A5" s="33">
        <v>4</v>
      </c>
      <c r="B5" s="34"/>
      <c r="C5" s="35"/>
      <c r="D5" s="36" t="s">
        <v>62</v>
      </c>
      <c r="E5" s="35" t="s">
        <v>63</v>
      </c>
      <c r="F5" s="35" t="s">
        <v>64</v>
      </c>
      <c r="G5" s="37" t="s">
        <v>65</v>
      </c>
      <c r="H5" s="35" t="s">
        <v>88</v>
      </c>
      <c r="I5" s="35" t="s">
        <v>89</v>
      </c>
      <c r="J5" s="37" t="s">
        <v>68</v>
      </c>
      <c r="K5" s="36"/>
      <c r="L5" s="35" t="s">
        <v>90</v>
      </c>
      <c r="M5" s="39" t="s">
        <v>70</v>
      </c>
      <c r="N5" s="40"/>
      <c r="O5" s="41"/>
      <c r="P5" s="42" t="s">
        <v>91</v>
      </c>
      <c r="Q5" s="43"/>
      <c r="R5" s="40" t="s">
        <v>72</v>
      </c>
      <c r="S5" s="44">
        <f>'[1]Sunny 12.16'!Q7</f>
        <v>3.13</v>
      </c>
      <c r="T5" s="40" t="s">
        <v>73</v>
      </c>
      <c r="U5" s="36"/>
      <c r="V5" s="45"/>
      <c r="W5" s="45"/>
      <c r="X5" s="45"/>
      <c r="Y5" s="46">
        <v>11</v>
      </c>
      <c r="Z5" s="46">
        <v>11</v>
      </c>
      <c r="AA5" s="46">
        <v>12</v>
      </c>
      <c r="AB5" s="47">
        <v>8</v>
      </c>
      <c r="AC5" s="48">
        <v>1</v>
      </c>
      <c r="AD5" s="49">
        <f t="shared" si="7"/>
        <v>1.4519999999999999E-3</v>
      </c>
      <c r="AE5" s="47">
        <v>63</v>
      </c>
      <c r="AF5" s="50">
        <f t="shared" si="8"/>
        <v>43388.42975206612</v>
      </c>
      <c r="AG5" s="51">
        <v>2250</v>
      </c>
      <c r="AH5" s="52">
        <f t="shared" si="9"/>
        <v>5.1857142857142852E-2</v>
      </c>
      <c r="AI5" s="66" t="s">
        <v>92</v>
      </c>
      <c r="AJ5" s="54">
        <v>0.113</v>
      </c>
      <c r="AK5" s="55">
        <f t="shared" si="10"/>
        <v>0.313</v>
      </c>
      <c r="AL5" s="52">
        <f t="shared" si="11"/>
        <v>0.97968999999999995</v>
      </c>
      <c r="AM5" s="52">
        <f t="shared" si="0"/>
        <v>4.1615471428571427</v>
      </c>
      <c r="AN5" s="56">
        <v>0</v>
      </c>
      <c r="AO5" s="52">
        <f t="shared" si="1"/>
        <v>0</v>
      </c>
      <c r="AP5" s="56">
        <v>0.06</v>
      </c>
      <c r="AQ5" s="52">
        <f t="shared" si="2"/>
        <v>0.372</v>
      </c>
      <c r="AR5" s="57">
        <v>0</v>
      </c>
      <c r="AS5" s="56">
        <v>0</v>
      </c>
      <c r="AT5" s="52">
        <f t="shared" si="3"/>
        <v>0</v>
      </c>
      <c r="AU5" s="52">
        <f t="shared" si="4"/>
        <v>0.372</v>
      </c>
      <c r="AV5" s="52">
        <f t="shared" si="5"/>
        <v>4.5335471428571426</v>
      </c>
      <c r="AW5" s="58">
        <f t="shared" si="6"/>
        <v>0.26878271889400929</v>
      </c>
      <c r="AX5" s="59">
        <v>6.2</v>
      </c>
      <c r="AY5" s="60">
        <v>6.99</v>
      </c>
      <c r="AZ5" s="58">
        <f t="shared" si="12"/>
        <v>0.11301859799713877</v>
      </c>
      <c r="BA5" s="61"/>
      <c r="BB5" s="62">
        <v>600</v>
      </c>
      <c r="BC5" s="52">
        <f>IF(ISERROR(AV5*BB5),"",AV5*BB5)</f>
        <v>2720.1282857142855</v>
      </c>
      <c r="BD5" s="52">
        <f>IF(ISERROR(AX5*BB5),"",AX5*BB5)</f>
        <v>3720</v>
      </c>
      <c r="BE5" s="52">
        <f>IF(ISERROR(AY5*BB5),"",AY5*BB5)</f>
        <v>4194</v>
      </c>
      <c r="BF5" s="63" t="str">
        <f>IF(V5="","",V5*W5*X5/1000000/AC5*BB5)</f>
        <v/>
      </c>
      <c r="BG5" s="40">
        <v>11.3</v>
      </c>
      <c r="BH5" s="40"/>
      <c r="BI5" s="35" t="s">
        <v>76</v>
      </c>
      <c r="BJ5" s="35" t="s">
        <v>77</v>
      </c>
      <c r="BK5" s="35" t="s">
        <v>78</v>
      </c>
    </row>
    <row r="6" spans="1:64" customFormat="1" ht="20" customHeight="1" x14ac:dyDescent="0.35">
      <c r="A6" s="33">
        <v>5</v>
      </c>
      <c r="B6" s="34"/>
      <c r="C6" s="35"/>
      <c r="D6" s="36" t="s">
        <v>62</v>
      </c>
      <c r="E6" s="35" t="s">
        <v>63</v>
      </c>
      <c r="F6" s="35" t="s">
        <v>64</v>
      </c>
      <c r="G6" s="37" t="s">
        <v>65</v>
      </c>
      <c r="H6" s="35" t="s">
        <v>93</v>
      </c>
      <c r="I6" s="35" t="s">
        <v>94</v>
      </c>
      <c r="J6" s="37" t="s">
        <v>68</v>
      </c>
      <c r="K6" s="36"/>
      <c r="L6" s="35" t="s">
        <v>95</v>
      </c>
      <c r="M6" s="39" t="s">
        <v>70</v>
      </c>
      <c r="N6" s="40"/>
      <c r="O6" s="41"/>
      <c r="P6" s="42" t="s">
        <v>96</v>
      </c>
      <c r="Q6" s="43"/>
      <c r="R6" s="40" t="s">
        <v>72</v>
      </c>
      <c r="S6" s="44">
        <f>'[1]Sunny 12.16'!Q8</f>
        <v>3.58</v>
      </c>
      <c r="T6" s="40" t="s">
        <v>73</v>
      </c>
      <c r="U6" s="36"/>
      <c r="V6" s="45"/>
      <c r="W6" s="45"/>
      <c r="X6" s="45"/>
      <c r="Y6" s="46">
        <v>28</v>
      </c>
      <c r="Z6" s="46">
        <v>15</v>
      </c>
      <c r="AA6" s="46">
        <v>3</v>
      </c>
      <c r="AB6" s="47">
        <v>8</v>
      </c>
      <c r="AC6" s="48">
        <v>1</v>
      </c>
      <c r="AD6" s="49">
        <f t="shared" si="7"/>
        <v>1.2600000000000001E-3</v>
      </c>
      <c r="AE6" s="47">
        <v>63</v>
      </c>
      <c r="AF6" s="50">
        <f t="shared" si="8"/>
        <v>50000</v>
      </c>
      <c r="AG6" s="51">
        <v>2250</v>
      </c>
      <c r="AH6" s="52">
        <f t="shared" si="9"/>
        <v>4.4999999999999998E-2</v>
      </c>
      <c r="AI6" s="66" t="s">
        <v>92</v>
      </c>
      <c r="AJ6" s="54">
        <v>0.113</v>
      </c>
      <c r="AK6" s="55">
        <f t="shared" si="10"/>
        <v>0.313</v>
      </c>
      <c r="AL6" s="52">
        <f t="shared" si="11"/>
        <v>1.1205400000000001</v>
      </c>
      <c r="AM6" s="52">
        <f t="shared" si="0"/>
        <v>4.7455400000000001</v>
      </c>
      <c r="AN6" s="56">
        <v>0</v>
      </c>
      <c r="AO6" s="52">
        <f t="shared" si="1"/>
        <v>0</v>
      </c>
      <c r="AP6" s="56">
        <v>0.06</v>
      </c>
      <c r="AQ6" s="52">
        <f t="shared" si="2"/>
        <v>0.40499999999999997</v>
      </c>
      <c r="AR6" s="57">
        <v>0</v>
      </c>
      <c r="AS6" s="56">
        <v>0</v>
      </c>
      <c r="AT6" s="52">
        <f t="shared" si="3"/>
        <v>0</v>
      </c>
      <c r="AU6" s="52">
        <f t="shared" si="4"/>
        <v>0.40499999999999997</v>
      </c>
      <c r="AV6" s="52">
        <f t="shared" si="5"/>
        <v>5.1505400000000003</v>
      </c>
      <c r="AW6" s="58">
        <f t="shared" si="6"/>
        <v>0.23695703703703699</v>
      </c>
      <c r="AX6" s="65">
        <v>6.75</v>
      </c>
      <c r="AY6" s="60">
        <v>10.99</v>
      </c>
      <c r="AZ6" s="58">
        <f t="shared" si="12"/>
        <v>0.38580527752502275</v>
      </c>
      <c r="BA6" s="61"/>
      <c r="BB6" s="62">
        <v>600</v>
      </c>
      <c r="BC6" s="52">
        <f>IF(ISERROR(AV6*BB6),"",AV6*BB6)</f>
        <v>3090.3240000000001</v>
      </c>
      <c r="BD6" s="52">
        <f>IF(ISERROR(AX6*BB6),"",AX6*BB6)</f>
        <v>4050</v>
      </c>
      <c r="BE6" s="52">
        <f>IF(ISERROR(AY6*BB6),"",AY6*BB6)</f>
        <v>6594</v>
      </c>
      <c r="BF6" s="63" t="str">
        <f>IF(V6="","",V6*W6*X6/1000000/AC6*BB6)</f>
        <v/>
      </c>
      <c r="BG6" s="40">
        <v>11.3</v>
      </c>
      <c r="BH6" s="40"/>
      <c r="BI6" s="35" t="s">
        <v>76</v>
      </c>
      <c r="BJ6" s="35" t="s">
        <v>77</v>
      </c>
      <c r="BK6" s="35" t="s">
        <v>78</v>
      </c>
    </row>
    <row r="7" spans="1:64" customFormat="1" ht="20" customHeight="1" x14ac:dyDescent="0.35">
      <c r="A7" s="33">
        <v>7</v>
      </c>
      <c r="B7" s="34"/>
      <c r="C7" s="35"/>
      <c r="D7" s="36" t="s">
        <v>97</v>
      </c>
      <c r="E7" s="35" t="s">
        <v>98</v>
      </c>
      <c r="F7" s="35" t="s">
        <v>64</v>
      </c>
      <c r="G7" s="37" t="s">
        <v>99</v>
      </c>
      <c r="H7" s="35" t="s">
        <v>66</v>
      </c>
      <c r="I7" s="35" t="s">
        <v>67</v>
      </c>
      <c r="J7" s="37" t="s">
        <v>68</v>
      </c>
      <c r="K7" s="36" t="s">
        <v>68</v>
      </c>
      <c r="L7" s="35" t="s">
        <v>100</v>
      </c>
      <c r="M7" s="39" t="s">
        <v>101</v>
      </c>
      <c r="N7" s="40"/>
      <c r="O7" s="41"/>
      <c r="P7" s="68" t="s">
        <v>102</v>
      </c>
      <c r="Q7" s="43"/>
      <c r="R7" s="40" t="s">
        <v>72</v>
      </c>
      <c r="S7" s="44">
        <f>'[1]Sunny 12.16'!Q10</f>
        <v>2.44</v>
      </c>
      <c r="T7" s="40" t="s">
        <v>73</v>
      </c>
      <c r="U7" s="36" t="s">
        <v>103</v>
      </c>
      <c r="V7" s="45">
        <v>31.5</v>
      </c>
      <c r="W7" s="45">
        <v>28.8</v>
      </c>
      <c r="X7" s="45">
        <v>28</v>
      </c>
      <c r="Y7" s="46">
        <v>17</v>
      </c>
      <c r="Z7" s="46">
        <v>9</v>
      </c>
      <c r="AA7" s="46">
        <v>20</v>
      </c>
      <c r="AB7" s="47">
        <v>8</v>
      </c>
      <c r="AC7" s="48">
        <v>2</v>
      </c>
      <c r="AD7" s="49">
        <f t="shared" si="7"/>
        <v>3.0599999999999998E-3</v>
      </c>
      <c r="AE7" s="47">
        <v>63</v>
      </c>
      <c r="AF7" s="50">
        <f t="shared" si="8"/>
        <v>41176.470588235294</v>
      </c>
      <c r="AG7" s="51">
        <v>2250</v>
      </c>
      <c r="AH7" s="52">
        <f t="shared" si="9"/>
        <v>5.4642857142857146E-2</v>
      </c>
      <c r="AI7" s="53" t="s">
        <v>75</v>
      </c>
      <c r="AJ7" s="54">
        <v>1.7999999999999999E-2</v>
      </c>
      <c r="AK7" s="55">
        <f t="shared" si="10"/>
        <v>0.218</v>
      </c>
      <c r="AL7" s="52">
        <f t="shared" si="11"/>
        <v>0.53191999999999995</v>
      </c>
      <c r="AM7" s="52">
        <f t="shared" si="0"/>
        <v>3.0265628571428569</v>
      </c>
      <c r="AN7" s="56">
        <v>0</v>
      </c>
      <c r="AO7" s="52">
        <f t="shared" si="1"/>
        <v>0</v>
      </c>
      <c r="AP7" s="56">
        <v>0.05</v>
      </c>
      <c r="AQ7" s="52">
        <f t="shared" si="2"/>
        <v>0.26750000000000002</v>
      </c>
      <c r="AR7" s="57">
        <v>0</v>
      </c>
      <c r="AS7" s="56">
        <v>0</v>
      </c>
      <c r="AT7" s="52">
        <f t="shared" si="3"/>
        <v>0</v>
      </c>
      <c r="AU7" s="52">
        <f t="shared" si="4"/>
        <v>0.26750000000000002</v>
      </c>
      <c r="AV7" s="52">
        <f t="shared" si="5"/>
        <v>3.294062857142857</v>
      </c>
      <c r="AW7" s="58">
        <f t="shared" si="6"/>
        <v>0.38428731642189584</v>
      </c>
      <c r="AX7" s="65">
        <v>5.35</v>
      </c>
      <c r="AY7" s="60">
        <v>27.99</v>
      </c>
      <c r="AZ7" s="58">
        <f t="shared" si="12"/>
        <v>0.80886030725259028</v>
      </c>
      <c r="BA7" s="61"/>
      <c r="BB7" s="62">
        <v>1200</v>
      </c>
      <c r="BC7" s="52">
        <f t="shared" ref="BC7:BC12" si="13">IF(ISERROR(AV7*BB7),"",AV7*BB7)</f>
        <v>3952.8754285714285</v>
      </c>
      <c r="BD7" s="52">
        <f t="shared" ref="BD7:BD12" si="14">IF(ISERROR(AX7*BB7),"",AX7*BB7)</f>
        <v>6420</v>
      </c>
      <c r="BE7" s="52">
        <f t="shared" ref="BE7:BE24" si="15">IF(ISERROR(AY7*BB7),"",AY7*BB7)</f>
        <v>33588</v>
      </c>
      <c r="BF7" s="63">
        <f t="shared" ref="BF7:BF64" si="16">IF(V7="","",V7*W7*X7/1000000/AC7*BB7)</f>
        <v>15.240960000000001</v>
      </c>
      <c r="BG7" s="40">
        <v>11.3</v>
      </c>
      <c r="BH7" s="40"/>
      <c r="BI7" s="35" t="s">
        <v>76</v>
      </c>
      <c r="BJ7" s="35" t="s">
        <v>77</v>
      </c>
      <c r="BK7" s="35" t="s">
        <v>78</v>
      </c>
    </row>
    <row r="8" spans="1:64" ht="20" customHeight="1" x14ac:dyDescent="0.35">
      <c r="A8" s="69">
        <v>8</v>
      </c>
      <c r="B8" s="34"/>
      <c r="C8" s="35"/>
      <c r="D8" s="36" t="s">
        <v>97</v>
      </c>
      <c r="E8" s="35" t="s">
        <v>98</v>
      </c>
      <c r="F8" s="35" t="s">
        <v>104</v>
      </c>
      <c r="G8" s="37" t="s">
        <v>99</v>
      </c>
      <c r="H8" s="35" t="s">
        <v>105</v>
      </c>
      <c r="I8" s="35" t="s">
        <v>106</v>
      </c>
      <c r="J8" s="37" t="s">
        <v>68</v>
      </c>
      <c r="K8" s="36"/>
      <c r="L8" s="35" t="s">
        <v>107</v>
      </c>
      <c r="M8" s="39" t="s">
        <v>101</v>
      </c>
      <c r="N8" s="41"/>
      <c r="O8" s="41"/>
      <c r="P8" s="68" t="s">
        <v>108</v>
      </c>
      <c r="Q8" s="41"/>
      <c r="R8" s="40" t="s">
        <v>72</v>
      </c>
      <c r="S8" s="70">
        <f>'[1]Sunny 12.16'!Q11</f>
        <v>2.5</v>
      </c>
      <c r="T8" s="40" t="s">
        <v>73</v>
      </c>
      <c r="U8" s="36"/>
      <c r="V8" s="45"/>
      <c r="W8" s="45"/>
      <c r="X8" s="45"/>
      <c r="Y8" s="46">
        <v>8</v>
      </c>
      <c r="Z8" s="46">
        <v>8</v>
      </c>
      <c r="AA8" s="46">
        <v>11</v>
      </c>
      <c r="AB8" s="47">
        <v>8</v>
      </c>
      <c r="AC8" s="48">
        <v>1</v>
      </c>
      <c r="AD8" s="49">
        <f t="shared" si="7"/>
        <v>7.0399999999999998E-4</v>
      </c>
      <c r="AE8" s="47">
        <v>63</v>
      </c>
      <c r="AF8" s="50">
        <f t="shared" si="8"/>
        <v>89488.636363636368</v>
      </c>
      <c r="AG8" s="51">
        <v>2250</v>
      </c>
      <c r="AH8" s="52">
        <f t="shared" si="9"/>
        <v>2.514285714285714E-2</v>
      </c>
      <c r="AI8" s="64" t="s">
        <v>83</v>
      </c>
      <c r="AJ8" s="54">
        <v>0.3</v>
      </c>
      <c r="AK8" s="55">
        <f t="shared" si="10"/>
        <v>0.5</v>
      </c>
      <c r="AL8" s="52">
        <f t="shared" si="11"/>
        <v>1.25</v>
      </c>
      <c r="AM8" s="52">
        <f t="shared" si="0"/>
        <v>3.7751428571428574</v>
      </c>
      <c r="AN8" s="56">
        <v>0</v>
      </c>
      <c r="AO8" s="71">
        <f t="shared" si="1"/>
        <v>0</v>
      </c>
      <c r="AP8" s="56">
        <v>0.05</v>
      </c>
      <c r="AQ8" s="52">
        <f t="shared" si="2"/>
        <v>0.28250000000000003</v>
      </c>
      <c r="AR8" s="57">
        <v>0</v>
      </c>
      <c r="AS8" s="56">
        <v>0</v>
      </c>
      <c r="AT8" s="71">
        <f t="shared" si="3"/>
        <v>0</v>
      </c>
      <c r="AU8" s="52">
        <f t="shared" si="4"/>
        <v>0.28250000000000003</v>
      </c>
      <c r="AV8" s="52">
        <f t="shared" si="5"/>
        <v>4.0576428571428576</v>
      </c>
      <c r="AW8" s="72">
        <f t="shared" si="6"/>
        <v>0.28183312262958277</v>
      </c>
      <c r="AX8" s="65">
        <v>5.65</v>
      </c>
      <c r="AY8" s="61"/>
      <c r="AZ8" s="72" t="str">
        <f t="shared" si="12"/>
        <v/>
      </c>
      <c r="BA8" s="61"/>
      <c r="BB8" s="62">
        <v>600</v>
      </c>
      <c r="BC8" s="52">
        <f t="shared" si="13"/>
        <v>2434.5857142857144</v>
      </c>
      <c r="BD8" s="71">
        <f t="shared" si="14"/>
        <v>3390</v>
      </c>
      <c r="BE8" s="71">
        <f t="shared" si="15"/>
        <v>0</v>
      </c>
      <c r="BF8" s="63" t="str">
        <f t="shared" si="16"/>
        <v/>
      </c>
      <c r="BG8" s="41"/>
      <c r="BH8" s="41"/>
      <c r="BI8" s="35" t="s">
        <v>76</v>
      </c>
      <c r="BJ8" s="35" t="s">
        <v>77</v>
      </c>
      <c r="BK8" s="35" t="s">
        <v>78</v>
      </c>
    </row>
    <row r="9" spans="1:64" ht="20" customHeight="1" x14ac:dyDescent="0.35">
      <c r="A9" s="69">
        <v>9</v>
      </c>
      <c r="B9" s="34"/>
      <c r="C9" s="35"/>
      <c r="D9" s="36" t="s">
        <v>97</v>
      </c>
      <c r="E9" s="35" t="s">
        <v>98</v>
      </c>
      <c r="F9" s="35" t="s">
        <v>109</v>
      </c>
      <c r="G9" s="37" t="s">
        <v>99</v>
      </c>
      <c r="H9" s="35" t="s">
        <v>79</v>
      </c>
      <c r="I9" s="35" t="s">
        <v>80</v>
      </c>
      <c r="J9" s="37" t="s">
        <v>68</v>
      </c>
      <c r="K9" s="36"/>
      <c r="L9" s="35" t="s">
        <v>110</v>
      </c>
      <c r="M9" s="39" t="s">
        <v>101</v>
      </c>
      <c r="N9" s="41"/>
      <c r="O9" s="41"/>
      <c r="P9" s="68" t="s">
        <v>111</v>
      </c>
      <c r="Q9" s="41"/>
      <c r="R9" s="40" t="s">
        <v>72</v>
      </c>
      <c r="S9" s="70">
        <f>'[1]Sunny 12.16'!Q12</f>
        <v>2.0099999999999998</v>
      </c>
      <c r="T9" s="40" t="s">
        <v>73</v>
      </c>
      <c r="U9" s="36"/>
      <c r="V9" s="45"/>
      <c r="W9" s="45"/>
      <c r="X9" s="45"/>
      <c r="Y9" s="46">
        <v>8</v>
      </c>
      <c r="Z9" s="46">
        <v>8</v>
      </c>
      <c r="AA9" s="46">
        <v>11</v>
      </c>
      <c r="AB9" s="47">
        <v>8</v>
      </c>
      <c r="AC9" s="48">
        <v>1</v>
      </c>
      <c r="AD9" s="49">
        <f t="shared" si="7"/>
        <v>7.0399999999999998E-4</v>
      </c>
      <c r="AE9" s="47">
        <v>63</v>
      </c>
      <c r="AF9" s="50">
        <f t="shared" si="8"/>
        <v>89488.636363636368</v>
      </c>
      <c r="AG9" s="51">
        <v>2250</v>
      </c>
      <c r="AH9" s="52">
        <f t="shared" si="9"/>
        <v>2.514285714285714E-2</v>
      </c>
      <c r="AI9" s="64" t="s">
        <v>83</v>
      </c>
      <c r="AJ9" s="54">
        <v>0.3</v>
      </c>
      <c r="AK9" s="55">
        <f t="shared" si="10"/>
        <v>0.5</v>
      </c>
      <c r="AL9" s="52">
        <f t="shared" si="11"/>
        <v>1.0049999999999999</v>
      </c>
      <c r="AM9" s="52">
        <f t="shared" si="0"/>
        <v>3.040142857142857</v>
      </c>
      <c r="AN9" s="56">
        <v>0</v>
      </c>
      <c r="AO9" s="71">
        <f t="shared" si="1"/>
        <v>0</v>
      </c>
      <c r="AP9" s="56">
        <v>0.05</v>
      </c>
      <c r="AQ9" s="52">
        <f t="shared" si="2"/>
        <v>0.22500000000000001</v>
      </c>
      <c r="AR9" s="57">
        <v>0</v>
      </c>
      <c r="AS9" s="56">
        <v>0</v>
      </c>
      <c r="AT9" s="71">
        <f t="shared" si="3"/>
        <v>0</v>
      </c>
      <c r="AU9" s="52">
        <f t="shared" si="4"/>
        <v>0.22500000000000001</v>
      </c>
      <c r="AV9" s="52">
        <f t="shared" si="5"/>
        <v>3.2651428571428571</v>
      </c>
      <c r="AW9" s="72">
        <f t="shared" si="6"/>
        <v>0.27441269841269844</v>
      </c>
      <c r="AX9" s="65">
        <v>4.5</v>
      </c>
      <c r="AY9" s="61"/>
      <c r="AZ9" s="72" t="str">
        <f t="shared" si="12"/>
        <v/>
      </c>
      <c r="BA9" s="61"/>
      <c r="BB9" s="62">
        <v>600</v>
      </c>
      <c r="BC9" s="52">
        <f t="shared" si="13"/>
        <v>1959.0857142857142</v>
      </c>
      <c r="BD9" s="71">
        <f t="shared" si="14"/>
        <v>2700</v>
      </c>
      <c r="BE9" s="71">
        <f t="shared" si="15"/>
        <v>0</v>
      </c>
      <c r="BF9" s="63" t="str">
        <f t="shared" si="16"/>
        <v/>
      </c>
      <c r="BG9" s="41"/>
      <c r="BH9" s="41"/>
      <c r="BI9" s="35" t="s">
        <v>76</v>
      </c>
      <c r="BJ9" s="35" t="s">
        <v>77</v>
      </c>
      <c r="BK9" s="35" t="s">
        <v>78</v>
      </c>
    </row>
    <row r="10" spans="1:64" ht="20" customHeight="1" x14ac:dyDescent="0.35">
      <c r="A10" s="69">
        <v>10</v>
      </c>
      <c r="B10" s="34"/>
      <c r="C10" s="35"/>
      <c r="D10" s="36" t="s">
        <v>97</v>
      </c>
      <c r="E10" s="35" t="s">
        <v>98</v>
      </c>
      <c r="F10" s="35" t="s">
        <v>112</v>
      </c>
      <c r="G10" s="37" t="s">
        <v>99</v>
      </c>
      <c r="H10" s="35" t="s">
        <v>84</v>
      </c>
      <c r="I10" s="35" t="s">
        <v>85</v>
      </c>
      <c r="J10" s="37" t="s">
        <v>68</v>
      </c>
      <c r="K10" s="36"/>
      <c r="L10" s="35" t="s">
        <v>113</v>
      </c>
      <c r="M10" s="39" t="s">
        <v>101</v>
      </c>
      <c r="N10" s="41"/>
      <c r="O10" s="41"/>
      <c r="P10" s="68" t="s">
        <v>114</v>
      </c>
      <c r="Q10" s="41"/>
      <c r="R10" s="40" t="s">
        <v>72</v>
      </c>
      <c r="S10" s="70">
        <f>'[1]Sunny 12.16'!Q13</f>
        <v>1.68</v>
      </c>
      <c r="T10" s="40" t="s">
        <v>73</v>
      </c>
      <c r="U10" s="36"/>
      <c r="V10" s="45"/>
      <c r="W10" s="45"/>
      <c r="X10" s="45"/>
      <c r="Y10" s="46">
        <v>14</v>
      </c>
      <c r="Z10" s="46">
        <v>10</v>
      </c>
      <c r="AA10" s="46">
        <v>3</v>
      </c>
      <c r="AB10" s="47">
        <v>8</v>
      </c>
      <c r="AC10" s="48">
        <v>1</v>
      </c>
      <c r="AD10" s="73">
        <f t="shared" si="7"/>
        <v>4.2000000000000002E-4</v>
      </c>
      <c r="AE10" s="47">
        <v>63</v>
      </c>
      <c r="AF10" s="50">
        <f t="shared" si="8"/>
        <v>150000</v>
      </c>
      <c r="AG10" s="51">
        <v>2250</v>
      </c>
      <c r="AH10" s="52">
        <f t="shared" si="9"/>
        <v>1.4999999999999999E-2</v>
      </c>
      <c r="AI10" s="64" t="s">
        <v>83</v>
      </c>
      <c r="AJ10" s="54">
        <v>0.3</v>
      </c>
      <c r="AK10" s="55">
        <f t="shared" si="10"/>
        <v>0.5</v>
      </c>
      <c r="AL10" s="52">
        <f t="shared" si="11"/>
        <v>0.84</v>
      </c>
      <c r="AM10" s="52">
        <f t="shared" si="0"/>
        <v>2.5349999999999997</v>
      </c>
      <c r="AN10" s="56">
        <v>0</v>
      </c>
      <c r="AO10" s="71">
        <f t="shared" si="1"/>
        <v>0</v>
      </c>
      <c r="AP10" s="56">
        <v>0.05</v>
      </c>
      <c r="AQ10" s="52">
        <f t="shared" si="2"/>
        <v>0.19750000000000001</v>
      </c>
      <c r="AR10" s="57">
        <v>0</v>
      </c>
      <c r="AS10" s="56">
        <v>0</v>
      </c>
      <c r="AT10" s="71">
        <f t="shared" si="3"/>
        <v>0</v>
      </c>
      <c r="AU10" s="52">
        <f t="shared" si="4"/>
        <v>0.19750000000000001</v>
      </c>
      <c r="AV10" s="52">
        <f t="shared" si="5"/>
        <v>2.7324999999999999</v>
      </c>
      <c r="AW10" s="72">
        <f t="shared" si="6"/>
        <v>0.30822784810126586</v>
      </c>
      <c r="AX10" s="65">
        <v>3.95</v>
      </c>
      <c r="AY10" s="61"/>
      <c r="AZ10" s="72" t="str">
        <f t="shared" si="12"/>
        <v/>
      </c>
      <c r="BA10" s="61"/>
      <c r="BB10" s="62">
        <v>600</v>
      </c>
      <c r="BC10" s="52">
        <f t="shared" si="13"/>
        <v>1639.5</v>
      </c>
      <c r="BD10" s="71">
        <f t="shared" si="14"/>
        <v>2370</v>
      </c>
      <c r="BE10" s="71">
        <f t="shared" si="15"/>
        <v>0</v>
      </c>
      <c r="BF10" s="63" t="str">
        <f t="shared" si="16"/>
        <v/>
      </c>
      <c r="BG10" s="41"/>
      <c r="BH10" s="41"/>
      <c r="BI10" s="35" t="s">
        <v>76</v>
      </c>
      <c r="BJ10" s="35" t="s">
        <v>77</v>
      </c>
      <c r="BK10" s="35" t="s">
        <v>78</v>
      </c>
    </row>
    <row r="11" spans="1:64" ht="20" customHeight="1" x14ac:dyDescent="0.35">
      <c r="A11" s="69">
        <v>11</v>
      </c>
      <c r="B11" s="34"/>
      <c r="C11" s="35"/>
      <c r="D11" s="36" t="s">
        <v>97</v>
      </c>
      <c r="E11" s="35" t="s">
        <v>98</v>
      </c>
      <c r="F11" s="35" t="s">
        <v>115</v>
      </c>
      <c r="G11" s="37" t="s">
        <v>99</v>
      </c>
      <c r="H11" s="35" t="s">
        <v>116</v>
      </c>
      <c r="I11" s="35" t="s">
        <v>117</v>
      </c>
      <c r="J11" s="37" t="s">
        <v>68</v>
      </c>
      <c r="K11" s="36"/>
      <c r="L11" s="35" t="s">
        <v>118</v>
      </c>
      <c r="M11" s="39" t="s">
        <v>101</v>
      </c>
      <c r="N11" s="41"/>
      <c r="O11" s="41"/>
      <c r="P11" s="68" t="s">
        <v>119</v>
      </c>
      <c r="Q11" s="41"/>
      <c r="R11" s="40" t="s">
        <v>72</v>
      </c>
      <c r="S11" s="70">
        <f>'[1]Sunny 12.16'!Q14</f>
        <v>3.37</v>
      </c>
      <c r="T11" s="40" t="s">
        <v>73</v>
      </c>
      <c r="U11" s="36"/>
      <c r="V11" s="45"/>
      <c r="W11" s="45"/>
      <c r="X11" s="45"/>
      <c r="Y11" s="46">
        <v>10</v>
      </c>
      <c r="Z11" s="46">
        <v>10</v>
      </c>
      <c r="AA11" s="46">
        <v>14</v>
      </c>
      <c r="AB11" s="47">
        <v>8</v>
      </c>
      <c r="AC11" s="48">
        <v>1</v>
      </c>
      <c r="AD11" s="49">
        <f t="shared" si="7"/>
        <v>1.4E-3</v>
      </c>
      <c r="AE11" s="47">
        <v>63</v>
      </c>
      <c r="AF11" s="50">
        <f t="shared" si="8"/>
        <v>45000</v>
      </c>
      <c r="AG11" s="51">
        <v>2250</v>
      </c>
      <c r="AH11" s="52">
        <f t="shared" si="9"/>
        <v>0.05</v>
      </c>
      <c r="AI11" s="66" t="s">
        <v>92</v>
      </c>
      <c r="AJ11" s="54">
        <v>0.113</v>
      </c>
      <c r="AK11" s="55">
        <f t="shared" si="10"/>
        <v>0.313</v>
      </c>
      <c r="AL11" s="52">
        <f t="shared" si="11"/>
        <v>1.05481</v>
      </c>
      <c r="AM11" s="52">
        <f t="shared" si="0"/>
        <v>4.4748099999999997</v>
      </c>
      <c r="AN11" s="56">
        <v>0</v>
      </c>
      <c r="AO11" s="71">
        <f t="shared" si="1"/>
        <v>0</v>
      </c>
      <c r="AP11" s="56">
        <v>0.05</v>
      </c>
      <c r="AQ11" s="52">
        <f t="shared" si="2"/>
        <v>0.3125</v>
      </c>
      <c r="AR11" s="57">
        <v>0</v>
      </c>
      <c r="AS11" s="56">
        <v>0</v>
      </c>
      <c r="AT11" s="71">
        <f t="shared" si="3"/>
        <v>0</v>
      </c>
      <c r="AU11" s="52">
        <f t="shared" si="4"/>
        <v>0.3125</v>
      </c>
      <c r="AV11" s="52">
        <f t="shared" si="5"/>
        <v>4.7873099999999997</v>
      </c>
      <c r="AW11" s="72">
        <f t="shared" si="6"/>
        <v>0.23403040000000006</v>
      </c>
      <c r="AX11" s="65">
        <v>6.25</v>
      </c>
      <c r="AY11" s="61"/>
      <c r="AZ11" s="72" t="str">
        <f t="shared" si="12"/>
        <v/>
      </c>
      <c r="BA11" s="61"/>
      <c r="BB11" s="62">
        <v>600</v>
      </c>
      <c r="BC11" s="52">
        <f t="shared" si="13"/>
        <v>2872.386</v>
      </c>
      <c r="BD11" s="71">
        <f t="shared" si="14"/>
        <v>3750</v>
      </c>
      <c r="BE11" s="71">
        <f t="shared" si="15"/>
        <v>0</v>
      </c>
      <c r="BF11" s="63" t="str">
        <f t="shared" si="16"/>
        <v/>
      </c>
      <c r="BG11" s="41"/>
      <c r="BH11" s="41"/>
      <c r="BI11" s="35" t="s">
        <v>76</v>
      </c>
      <c r="BJ11" s="35" t="s">
        <v>77</v>
      </c>
      <c r="BK11" s="35" t="s">
        <v>78</v>
      </c>
    </row>
    <row r="12" spans="1:64" ht="20" customHeight="1" x14ac:dyDescent="0.35">
      <c r="A12" s="69">
        <v>12</v>
      </c>
      <c r="B12" s="34"/>
      <c r="C12" s="35"/>
      <c r="D12" s="36" t="s">
        <v>97</v>
      </c>
      <c r="E12" s="35" t="s">
        <v>98</v>
      </c>
      <c r="F12" s="35" t="s">
        <v>120</v>
      </c>
      <c r="G12" s="37" t="s">
        <v>99</v>
      </c>
      <c r="H12" s="35" t="s">
        <v>93</v>
      </c>
      <c r="I12" s="35" t="s">
        <v>94</v>
      </c>
      <c r="J12" s="37" t="s">
        <v>68</v>
      </c>
      <c r="K12" s="36"/>
      <c r="L12" s="35" t="s">
        <v>121</v>
      </c>
      <c r="M12" s="39" t="s">
        <v>101</v>
      </c>
      <c r="N12" s="41"/>
      <c r="O12" s="41"/>
      <c r="P12" s="68" t="s">
        <v>122</v>
      </c>
      <c r="Q12" s="41"/>
      <c r="R12" s="40" t="s">
        <v>72</v>
      </c>
      <c r="S12" s="70">
        <f>'[1]Sunny 12.16'!Q15</f>
        <v>3.54</v>
      </c>
      <c r="T12" s="40" t="s">
        <v>73</v>
      </c>
      <c r="U12" s="36"/>
      <c r="V12" s="45"/>
      <c r="W12" s="45"/>
      <c r="X12" s="45"/>
      <c r="Y12" s="46">
        <v>26</v>
      </c>
      <c r="Z12" s="46">
        <v>14</v>
      </c>
      <c r="AA12" s="46">
        <v>3</v>
      </c>
      <c r="AB12" s="47">
        <v>8</v>
      </c>
      <c r="AC12" s="48">
        <v>1</v>
      </c>
      <c r="AD12" s="49">
        <f t="shared" si="7"/>
        <v>1.0920000000000001E-3</v>
      </c>
      <c r="AE12" s="47">
        <v>63</v>
      </c>
      <c r="AF12" s="50">
        <f t="shared" si="8"/>
        <v>57692.307692307688</v>
      </c>
      <c r="AG12" s="51">
        <v>2250</v>
      </c>
      <c r="AH12" s="52">
        <f t="shared" si="9"/>
        <v>3.9E-2</v>
      </c>
      <c r="AI12" s="66" t="s">
        <v>92</v>
      </c>
      <c r="AJ12" s="54">
        <v>0.113</v>
      </c>
      <c r="AK12" s="55">
        <f t="shared" si="10"/>
        <v>0.313</v>
      </c>
      <c r="AL12" s="52">
        <f t="shared" si="11"/>
        <v>1.10802</v>
      </c>
      <c r="AM12" s="52">
        <f t="shared" si="0"/>
        <v>4.6870200000000004</v>
      </c>
      <c r="AN12" s="56">
        <v>0</v>
      </c>
      <c r="AO12" s="71">
        <f t="shared" si="1"/>
        <v>0</v>
      </c>
      <c r="AP12" s="56">
        <v>0.05</v>
      </c>
      <c r="AQ12" s="52">
        <f t="shared" si="2"/>
        <v>0.32500000000000001</v>
      </c>
      <c r="AR12" s="57">
        <v>0</v>
      </c>
      <c r="AS12" s="56">
        <v>0</v>
      </c>
      <c r="AT12" s="71">
        <f t="shared" si="3"/>
        <v>0</v>
      </c>
      <c r="AU12" s="52">
        <f t="shared" si="4"/>
        <v>0.32500000000000001</v>
      </c>
      <c r="AV12" s="52">
        <f t="shared" si="5"/>
        <v>5.0120200000000006</v>
      </c>
      <c r="AW12" s="72">
        <f t="shared" si="6"/>
        <v>0.2289199999999999</v>
      </c>
      <c r="AX12" s="65">
        <v>6.5</v>
      </c>
      <c r="AY12" s="61"/>
      <c r="AZ12" s="72" t="str">
        <f t="shared" si="12"/>
        <v/>
      </c>
      <c r="BA12" s="61"/>
      <c r="BB12" s="62">
        <v>600</v>
      </c>
      <c r="BC12" s="52">
        <f t="shared" si="13"/>
        <v>3007.2120000000004</v>
      </c>
      <c r="BD12" s="71">
        <f t="shared" si="14"/>
        <v>3900</v>
      </c>
      <c r="BE12" s="71">
        <f t="shared" si="15"/>
        <v>0</v>
      </c>
      <c r="BF12" s="63" t="str">
        <f t="shared" si="16"/>
        <v/>
      </c>
      <c r="BG12" s="41"/>
      <c r="BH12" s="41"/>
      <c r="BI12" s="35" t="s">
        <v>76</v>
      </c>
      <c r="BJ12" s="35" t="s">
        <v>77</v>
      </c>
      <c r="BK12" s="35" t="s">
        <v>78</v>
      </c>
    </row>
    <row r="13" spans="1:64" ht="20" customHeight="1" x14ac:dyDescent="0.35">
      <c r="A13" s="69">
        <v>14</v>
      </c>
      <c r="B13" s="34"/>
      <c r="C13" s="35"/>
      <c r="D13" s="36" t="s">
        <v>518</v>
      </c>
      <c r="E13" s="35" t="s">
        <v>63</v>
      </c>
      <c r="F13" s="35" t="s">
        <v>64</v>
      </c>
      <c r="G13" s="37" t="s">
        <v>123</v>
      </c>
      <c r="H13" s="35" t="s">
        <v>124</v>
      </c>
      <c r="I13" s="35" t="s">
        <v>125</v>
      </c>
      <c r="J13" s="37" t="s">
        <v>126</v>
      </c>
      <c r="K13" s="36" t="s">
        <v>127</v>
      </c>
      <c r="L13" s="35" t="s">
        <v>128</v>
      </c>
      <c r="M13" s="39" t="s">
        <v>129</v>
      </c>
      <c r="N13" s="41"/>
      <c r="O13" s="41"/>
      <c r="P13" s="42" t="s">
        <v>130</v>
      </c>
      <c r="Q13" s="41"/>
      <c r="R13" s="40" t="s">
        <v>72</v>
      </c>
      <c r="S13" s="70">
        <f>'[1]Sunny 12.16'!Q17</f>
        <v>3.08</v>
      </c>
      <c r="T13" s="40" t="s">
        <v>73</v>
      </c>
      <c r="U13" s="36" t="s">
        <v>103</v>
      </c>
      <c r="V13" s="45">
        <v>29.5</v>
      </c>
      <c r="W13" s="45">
        <v>29</v>
      </c>
      <c r="X13" s="45">
        <v>21.3</v>
      </c>
      <c r="Y13" s="46">
        <v>14</v>
      </c>
      <c r="Z13" s="46">
        <v>7</v>
      </c>
      <c r="AA13" s="46">
        <v>21</v>
      </c>
      <c r="AB13" s="47">
        <v>8</v>
      </c>
      <c r="AC13" s="48">
        <v>2</v>
      </c>
      <c r="AD13" s="49">
        <f t="shared" si="7"/>
        <v>2.0579999999999999E-3</v>
      </c>
      <c r="AE13" s="47">
        <v>63</v>
      </c>
      <c r="AF13" s="50">
        <f t="shared" si="8"/>
        <v>61224.489795918373</v>
      </c>
      <c r="AG13" s="51">
        <v>2250</v>
      </c>
      <c r="AH13" s="52">
        <f t="shared" si="9"/>
        <v>3.6749999999999998E-2</v>
      </c>
      <c r="AI13" s="53" t="s">
        <v>75</v>
      </c>
      <c r="AJ13" s="54">
        <v>1.7999999999999999E-2</v>
      </c>
      <c r="AK13" s="55">
        <f t="shared" si="10"/>
        <v>0.218</v>
      </c>
      <c r="AL13" s="52">
        <f t="shared" si="11"/>
        <v>0.67144000000000004</v>
      </c>
      <c r="AM13" s="52">
        <f t="shared" si="0"/>
        <v>3.7881900000000002</v>
      </c>
      <c r="AN13" s="56">
        <v>0</v>
      </c>
      <c r="AO13" s="71">
        <f t="shared" si="1"/>
        <v>0</v>
      </c>
      <c r="AP13" s="56">
        <v>0.06</v>
      </c>
      <c r="AQ13" s="52">
        <f t="shared" si="2"/>
        <v>0.375</v>
      </c>
      <c r="AR13" s="57">
        <v>0</v>
      </c>
      <c r="AS13" s="56">
        <v>0</v>
      </c>
      <c r="AT13" s="71">
        <f t="shared" si="3"/>
        <v>0</v>
      </c>
      <c r="AU13" s="52">
        <f t="shared" si="4"/>
        <v>0.375</v>
      </c>
      <c r="AV13" s="52">
        <f t="shared" si="5"/>
        <v>4.1631900000000002</v>
      </c>
      <c r="AW13" s="72">
        <f t="shared" si="6"/>
        <v>0.33388959999999995</v>
      </c>
      <c r="AX13" s="75">
        <v>6.25</v>
      </c>
      <c r="AY13" s="61"/>
      <c r="AZ13" s="72" t="str">
        <f t="shared" si="12"/>
        <v/>
      </c>
      <c r="BA13" s="61"/>
      <c r="BB13" s="62">
        <v>1200</v>
      </c>
      <c r="BC13" s="52">
        <f t="shared" ref="BC13:BC18" si="17">IF(ISERROR(AV13*BB13),"",AV13*BB13)</f>
        <v>4995.8280000000004</v>
      </c>
      <c r="BD13" s="71">
        <f t="shared" ref="BD13:BD18" si="18">IF(ISERROR(AX13*BB13),"",AX13*BB13)</f>
        <v>7500</v>
      </c>
      <c r="BE13" s="71">
        <f t="shared" si="15"/>
        <v>0</v>
      </c>
      <c r="BF13" s="63">
        <f t="shared" si="16"/>
        <v>10.933290000000001</v>
      </c>
      <c r="BG13" s="41"/>
      <c r="BH13" s="41"/>
      <c r="BI13" s="35" t="s">
        <v>76</v>
      </c>
      <c r="BJ13" s="35" t="s">
        <v>77</v>
      </c>
      <c r="BK13" s="35" t="s">
        <v>78</v>
      </c>
      <c r="BL13" s="3" t="s">
        <v>131</v>
      </c>
    </row>
    <row r="14" spans="1:64" ht="20" customHeight="1" x14ac:dyDescent="0.35">
      <c r="A14" s="69">
        <v>15</v>
      </c>
      <c r="B14" s="34"/>
      <c r="C14" s="35"/>
      <c r="D14" s="36" t="s">
        <v>62</v>
      </c>
      <c r="E14" s="35" t="s">
        <v>63</v>
      </c>
      <c r="F14" s="35" t="s">
        <v>64</v>
      </c>
      <c r="G14" s="37" t="s">
        <v>123</v>
      </c>
      <c r="H14" s="35" t="s">
        <v>132</v>
      </c>
      <c r="I14" s="35" t="s">
        <v>133</v>
      </c>
      <c r="J14" s="37" t="s">
        <v>126</v>
      </c>
      <c r="K14" s="36"/>
      <c r="L14" s="35" t="s">
        <v>134</v>
      </c>
      <c r="M14" s="39" t="s">
        <v>129</v>
      </c>
      <c r="N14" s="41"/>
      <c r="O14" s="41"/>
      <c r="P14" s="42" t="s">
        <v>135</v>
      </c>
      <c r="Q14" s="41"/>
      <c r="R14" s="40" t="s">
        <v>72</v>
      </c>
      <c r="S14" s="70">
        <f>'[1]Sunny 12.16'!Q18</f>
        <v>3.03</v>
      </c>
      <c r="T14" s="40" t="s">
        <v>73</v>
      </c>
      <c r="U14" s="36"/>
      <c r="V14" s="45"/>
      <c r="W14" s="45"/>
      <c r="X14" s="45"/>
      <c r="Y14" s="46">
        <v>8</v>
      </c>
      <c r="Z14" s="46">
        <v>8</v>
      </c>
      <c r="AA14" s="46">
        <v>11</v>
      </c>
      <c r="AB14" s="47">
        <v>8</v>
      </c>
      <c r="AC14" s="48">
        <v>1</v>
      </c>
      <c r="AD14" s="49">
        <f t="shared" si="7"/>
        <v>7.0399999999999998E-4</v>
      </c>
      <c r="AE14" s="47">
        <v>63</v>
      </c>
      <c r="AF14" s="50">
        <f t="shared" si="8"/>
        <v>89488.636363636368</v>
      </c>
      <c r="AG14" s="51">
        <v>2250</v>
      </c>
      <c r="AH14" s="52">
        <f t="shared" si="9"/>
        <v>2.514285714285714E-2</v>
      </c>
      <c r="AI14" s="64" t="s">
        <v>83</v>
      </c>
      <c r="AJ14" s="54">
        <v>0.3</v>
      </c>
      <c r="AK14" s="55">
        <f t="shared" si="10"/>
        <v>0.5</v>
      </c>
      <c r="AL14" s="52">
        <f t="shared" si="11"/>
        <v>1.5149999999999999</v>
      </c>
      <c r="AM14" s="52">
        <f t="shared" si="0"/>
        <v>4.5701428571428568</v>
      </c>
      <c r="AN14" s="56">
        <v>0</v>
      </c>
      <c r="AO14" s="71">
        <f t="shared" si="1"/>
        <v>0</v>
      </c>
      <c r="AP14" s="56">
        <v>0.06</v>
      </c>
      <c r="AQ14" s="52">
        <f t="shared" si="2"/>
        <v>0.39</v>
      </c>
      <c r="AR14" s="57">
        <v>0</v>
      </c>
      <c r="AS14" s="56">
        <v>0</v>
      </c>
      <c r="AT14" s="71">
        <f t="shared" si="3"/>
        <v>0</v>
      </c>
      <c r="AU14" s="52">
        <f t="shared" si="4"/>
        <v>0.39</v>
      </c>
      <c r="AV14" s="52">
        <f t="shared" si="5"/>
        <v>4.9601428571428565</v>
      </c>
      <c r="AW14" s="72">
        <f t="shared" si="6"/>
        <v>0.23690109890109901</v>
      </c>
      <c r="AX14" s="75">
        <v>6.5</v>
      </c>
      <c r="AY14" s="61"/>
      <c r="AZ14" s="72" t="str">
        <f t="shared" si="12"/>
        <v/>
      </c>
      <c r="BA14" s="61"/>
      <c r="BB14" s="62">
        <v>600</v>
      </c>
      <c r="BC14" s="52">
        <f t="shared" si="17"/>
        <v>2976.0857142857139</v>
      </c>
      <c r="BD14" s="71">
        <f t="shared" si="18"/>
        <v>3900</v>
      </c>
      <c r="BE14" s="71">
        <f t="shared" si="15"/>
        <v>0</v>
      </c>
      <c r="BF14" s="63" t="str">
        <f t="shared" si="16"/>
        <v/>
      </c>
      <c r="BG14" s="41"/>
      <c r="BH14" s="41"/>
      <c r="BI14" s="35" t="s">
        <v>76</v>
      </c>
      <c r="BJ14" s="35" t="s">
        <v>77</v>
      </c>
      <c r="BK14" s="35" t="s">
        <v>78</v>
      </c>
    </row>
    <row r="15" spans="1:64" ht="20" customHeight="1" x14ac:dyDescent="0.35">
      <c r="A15" s="69">
        <v>16</v>
      </c>
      <c r="B15" s="34"/>
      <c r="C15" s="35"/>
      <c r="D15" s="36" t="s">
        <v>62</v>
      </c>
      <c r="E15" s="35" t="s">
        <v>63</v>
      </c>
      <c r="F15" s="35" t="s">
        <v>64</v>
      </c>
      <c r="G15" s="37" t="s">
        <v>123</v>
      </c>
      <c r="H15" s="35" t="s">
        <v>79</v>
      </c>
      <c r="I15" s="35" t="s">
        <v>80</v>
      </c>
      <c r="J15" s="37" t="s">
        <v>126</v>
      </c>
      <c r="K15" s="36"/>
      <c r="L15" s="35" t="s">
        <v>134</v>
      </c>
      <c r="M15" s="39" t="s">
        <v>129</v>
      </c>
      <c r="N15" s="41"/>
      <c r="O15" s="41"/>
      <c r="P15" s="42" t="s">
        <v>136</v>
      </c>
      <c r="Q15" s="41"/>
      <c r="R15" s="40" t="s">
        <v>72</v>
      </c>
      <c r="S15" s="70">
        <f>'[1]Sunny 12.16'!Q19</f>
        <v>2.5499999999999998</v>
      </c>
      <c r="T15" s="40" t="s">
        <v>73</v>
      </c>
      <c r="U15" s="36"/>
      <c r="V15" s="45"/>
      <c r="W15" s="45"/>
      <c r="X15" s="45"/>
      <c r="Y15" s="46">
        <v>8</v>
      </c>
      <c r="Z15" s="46">
        <v>8</v>
      </c>
      <c r="AA15" s="46">
        <v>11</v>
      </c>
      <c r="AB15" s="47">
        <v>8</v>
      </c>
      <c r="AC15" s="48">
        <v>1</v>
      </c>
      <c r="AD15" s="49">
        <f t="shared" si="7"/>
        <v>7.0399999999999998E-4</v>
      </c>
      <c r="AE15" s="47">
        <v>63</v>
      </c>
      <c r="AF15" s="50">
        <f t="shared" si="8"/>
        <v>89488.636363636368</v>
      </c>
      <c r="AG15" s="51">
        <v>2250</v>
      </c>
      <c r="AH15" s="52">
        <f t="shared" si="9"/>
        <v>2.514285714285714E-2</v>
      </c>
      <c r="AI15" s="64" t="s">
        <v>83</v>
      </c>
      <c r="AJ15" s="54">
        <v>0.3</v>
      </c>
      <c r="AK15" s="55">
        <f t="shared" si="10"/>
        <v>0.5</v>
      </c>
      <c r="AL15" s="52">
        <f t="shared" si="11"/>
        <v>1.2749999999999999</v>
      </c>
      <c r="AM15" s="52">
        <f t="shared" si="0"/>
        <v>3.8501428571428571</v>
      </c>
      <c r="AN15" s="56">
        <v>0</v>
      </c>
      <c r="AO15" s="71">
        <f t="shared" si="1"/>
        <v>0</v>
      </c>
      <c r="AP15" s="56">
        <v>0.06</v>
      </c>
      <c r="AQ15" s="52">
        <f t="shared" si="2"/>
        <v>0.36</v>
      </c>
      <c r="AR15" s="57">
        <v>0</v>
      </c>
      <c r="AS15" s="56">
        <v>0</v>
      </c>
      <c r="AT15" s="71">
        <f t="shared" si="3"/>
        <v>0</v>
      </c>
      <c r="AU15" s="52">
        <f t="shared" si="4"/>
        <v>0.36</v>
      </c>
      <c r="AV15" s="52">
        <f t="shared" si="5"/>
        <v>4.2101428571428574</v>
      </c>
      <c r="AW15" s="72">
        <f t="shared" si="6"/>
        <v>0.29830952380952375</v>
      </c>
      <c r="AX15" s="75">
        <v>6</v>
      </c>
      <c r="AY15" s="61"/>
      <c r="AZ15" s="72" t="str">
        <f t="shared" si="12"/>
        <v/>
      </c>
      <c r="BA15" s="61"/>
      <c r="BB15" s="62">
        <v>600</v>
      </c>
      <c r="BC15" s="52">
        <f t="shared" si="17"/>
        <v>2526.0857142857144</v>
      </c>
      <c r="BD15" s="71">
        <f t="shared" si="18"/>
        <v>3600</v>
      </c>
      <c r="BE15" s="71">
        <f t="shared" si="15"/>
        <v>0</v>
      </c>
      <c r="BF15" s="63" t="str">
        <f t="shared" si="16"/>
        <v/>
      </c>
      <c r="BG15" s="41"/>
      <c r="BH15" s="41"/>
      <c r="BI15" s="35" t="s">
        <v>76</v>
      </c>
      <c r="BJ15" s="35" t="s">
        <v>77</v>
      </c>
      <c r="BK15" s="35" t="s">
        <v>78</v>
      </c>
    </row>
    <row r="16" spans="1:64" ht="20" customHeight="1" x14ac:dyDescent="0.35">
      <c r="A16" s="69">
        <v>17</v>
      </c>
      <c r="B16" s="34"/>
      <c r="C16" s="35"/>
      <c r="D16" s="36" t="s">
        <v>62</v>
      </c>
      <c r="E16" s="35" t="s">
        <v>63</v>
      </c>
      <c r="F16" s="35" t="s">
        <v>64</v>
      </c>
      <c r="G16" s="37" t="s">
        <v>123</v>
      </c>
      <c r="H16" s="35" t="s">
        <v>84</v>
      </c>
      <c r="I16" s="35" t="s">
        <v>85</v>
      </c>
      <c r="J16" s="37" t="s">
        <v>126</v>
      </c>
      <c r="K16" s="36"/>
      <c r="L16" s="35" t="s">
        <v>137</v>
      </c>
      <c r="M16" s="39" t="s">
        <v>129</v>
      </c>
      <c r="N16" s="41"/>
      <c r="O16" s="41"/>
      <c r="P16" s="42" t="s">
        <v>138</v>
      </c>
      <c r="Q16" s="41"/>
      <c r="R16" s="40" t="s">
        <v>72</v>
      </c>
      <c r="S16" s="70">
        <f>'[1]Sunny 12.16'!Q20</f>
        <v>2.39</v>
      </c>
      <c r="T16" s="40" t="s">
        <v>73</v>
      </c>
      <c r="U16" s="36"/>
      <c r="V16" s="45"/>
      <c r="W16" s="45"/>
      <c r="X16" s="45"/>
      <c r="Y16" s="46">
        <v>14</v>
      </c>
      <c r="Z16" s="46">
        <v>9</v>
      </c>
      <c r="AA16" s="46">
        <v>4</v>
      </c>
      <c r="AB16" s="47">
        <v>8</v>
      </c>
      <c r="AC16" s="48">
        <v>1</v>
      </c>
      <c r="AD16" s="49">
        <f t="shared" si="7"/>
        <v>5.04E-4</v>
      </c>
      <c r="AE16" s="47">
        <v>63</v>
      </c>
      <c r="AF16" s="50">
        <f t="shared" si="8"/>
        <v>125000</v>
      </c>
      <c r="AG16" s="51">
        <v>2250</v>
      </c>
      <c r="AH16" s="52">
        <f t="shared" si="9"/>
        <v>1.7999999999999999E-2</v>
      </c>
      <c r="AI16" s="64" t="s">
        <v>83</v>
      </c>
      <c r="AJ16" s="54">
        <v>0.3</v>
      </c>
      <c r="AK16" s="55">
        <f t="shared" si="10"/>
        <v>0.5</v>
      </c>
      <c r="AL16" s="52">
        <f t="shared" si="11"/>
        <v>1.1950000000000001</v>
      </c>
      <c r="AM16" s="52">
        <f t="shared" si="0"/>
        <v>3.6029999999999998</v>
      </c>
      <c r="AN16" s="56">
        <v>0</v>
      </c>
      <c r="AO16" s="71">
        <f t="shared" si="1"/>
        <v>0</v>
      </c>
      <c r="AP16" s="56">
        <v>0.06</v>
      </c>
      <c r="AQ16" s="52">
        <f t="shared" si="2"/>
        <v>0.36</v>
      </c>
      <c r="AR16" s="57">
        <v>0</v>
      </c>
      <c r="AS16" s="56">
        <v>0</v>
      </c>
      <c r="AT16" s="71">
        <f t="shared" si="3"/>
        <v>0</v>
      </c>
      <c r="AU16" s="52">
        <f t="shared" si="4"/>
        <v>0.36</v>
      </c>
      <c r="AV16" s="52">
        <f t="shared" si="5"/>
        <v>3.9629999999999996</v>
      </c>
      <c r="AW16" s="72">
        <f t="shared" si="6"/>
        <v>0.33950000000000008</v>
      </c>
      <c r="AX16" s="75">
        <v>6</v>
      </c>
      <c r="AY16" s="61"/>
      <c r="AZ16" s="72" t="str">
        <f t="shared" si="12"/>
        <v/>
      </c>
      <c r="BA16" s="61"/>
      <c r="BB16" s="62">
        <v>600</v>
      </c>
      <c r="BC16" s="52">
        <f t="shared" si="17"/>
        <v>2377.7999999999997</v>
      </c>
      <c r="BD16" s="71">
        <f t="shared" si="18"/>
        <v>3600</v>
      </c>
      <c r="BE16" s="71">
        <f t="shared" si="15"/>
        <v>0</v>
      </c>
      <c r="BF16" s="63" t="str">
        <f t="shared" si="16"/>
        <v/>
      </c>
      <c r="BG16" s="41"/>
      <c r="BH16" s="41"/>
      <c r="BI16" s="35" t="s">
        <v>76</v>
      </c>
      <c r="BJ16" s="35" t="s">
        <v>77</v>
      </c>
      <c r="BK16" s="35" t="s">
        <v>78</v>
      </c>
    </row>
    <row r="17" spans="1:63" ht="20" customHeight="1" x14ac:dyDescent="0.35">
      <c r="A17" s="69">
        <v>18</v>
      </c>
      <c r="B17" s="34"/>
      <c r="C17" s="35"/>
      <c r="D17" s="36" t="s">
        <v>62</v>
      </c>
      <c r="E17" s="35" t="s">
        <v>63</v>
      </c>
      <c r="F17" s="35" t="s">
        <v>64</v>
      </c>
      <c r="G17" s="37" t="s">
        <v>123</v>
      </c>
      <c r="H17" s="35" t="s">
        <v>88</v>
      </c>
      <c r="I17" s="35" t="s">
        <v>89</v>
      </c>
      <c r="J17" s="37" t="s">
        <v>126</v>
      </c>
      <c r="K17" s="36"/>
      <c r="L17" s="35" t="s">
        <v>139</v>
      </c>
      <c r="M17" s="39" t="s">
        <v>129</v>
      </c>
      <c r="N17" s="41"/>
      <c r="O17" s="41"/>
      <c r="P17" s="42" t="s">
        <v>140</v>
      </c>
      <c r="Q17" s="41"/>
      <c r="R17" s="40" t="s">
        <v>72</v>
      </c>
      <c r="S17" s="70">
        <f>'[1]Sunny 12.16'!Q21</f>
        <v>4.22</v>
      </c>
      <c r="T17" s="40" t="s">
        <v>73</v>
      </c>
      <c r="U17" s="36"/>
      <c r="V17" s="45"/>
      <c r="W17" s="45"/>
      <c r="X17" s="45"/>
      <c r="Y17" s="46">
        <v>10</v>
      </c>
      <c r="Z17" s="46">
        <v>10</v>
      </c>
      <c r="AA17" s="46">
        <v>16</v>
      </c>
      <c r="AB17" s="47">
        <v>8</v>
      </c>
      <c r="AC17" s="48">
        <v>1</v>
      </c>
      <c r="AD17" s="49">
        <f t="shared" si="7"/>
        <v>1.6000000000000001E-3</v>
      </c>
      <c r="AE17" s="47">
        <v>63</v>
      </c>
      <c r="AF17" s="50">
        <f t="shared" si="8"/>
        <v>39375</v>
      </c>
      <c r="AG17" s="51">
        <v>2250</v>
      </c>
      <c r="AH17" s="52">
        <f t="shared" si="9"/>
        <v>5.7142857142857141E-2</v>
      </c>
      <c r="AI17" s="66" t="s">
        <v>92</v>
      </c>
      <c r="AJ17" s="54">
        <v>0.113</v>
      </c>
      <c r="AK17" s="55">
        <f t="shared" si="10"/>
        <v>0.313</v>
      </c>
      <c r="AL17" s="52">
        <f t="shared" si="11"/>
        <v>1.3208599999999999</v>
      </c>
      <c r="AM17" s="52">
        <f t="shared" si="0"/>
        <v>5.5980028571428564</v>
      </c>
      <c r="AN17" s="56">
        <v>0</v>
      </c>
      <c r="AO17" s="71">
        <f t="shared" si="1"/>
        <v>0</v>
      </c>
      <c r="AP17" s="56">
        <v>0.06</v>
      </c>
      <c r="AQ17" s="52">
        <f t="shared" si="2"/>
        <v>0.51</v>
      </c>
      <c r="AR17" s="57">
        <v>0</v>
      </c>
      <c r="AS17" s="56">
        <v>0</v>
      </c>
      <c r="AT17" s="71">
        <f t="shared" si="3"/>
        <v>0</v>
      </c>
      <c r="AU17" s="52">
        <f t="shared" si="4"/>
        <v>0.51</v>
      </c>
      <c r="AV17" s="52">
        <f t="shared" si="5"/>
        <v>6.1080028571428562</v>
      </c>
      <c r="AW17" s="72">
        <f t="shared" si="6"/>
        <v>0.2814114285714287</v>
      </c>
      <c r="AX17" s="75">
        <v>8.5</v>
      </c>
      <c r="AY17" s="61"/>
      <c r="AZ17" s="72" t="str">
        <f t="shared" si="12"/>
        <v/>
      </c>
      <c r="BA17" s="61"/>
      <c r="BB17" s="62">
        <v>600</v>
      </c>
      <c r="BC17" s="52">
        <f t="shared" si="17"/>
        <v>3664.8017142857138</v>
      </c>
      <c r="BD17" s="71">
        <f t="shared" si="18"/>
        <v>5100</v>
      </c>
      <c r="BE17" s="71">
        <f t="shared" si="15"/>
        <v>0</v>
      </c>
      <c r="BF17" s="63" t="str">
        <f t="shared" si="16"/>
        <v/>
      </c>
      <c r="BG17" s="41"/>
      <c r="BH17" s="41"/>
      <c r="BI17" s="35" t="s">
        <v>76</v>
      </c>
      <c r="BJ17" s="35" t="s">
        <v>77</v>
      </c>
      <c r="BK17" s="35" t="s">
        <v>78</v>
      </c>
    </row>
    <row r="18" spans="1:63" ht="20" customHeight="1" x14ac:dyDescent="0.35">
      <c r="A18" s="69">
        <v>19</v>
      </c>
      <c r="B18" s="34"/>
      <c r="C18" s="35"/>
      <c r="D18" s="36" t="s">
        <v>62</v>
      </c>
      <c r="E18" s="35" t="s">
        <v>63</v>
      </c>
      <c r="F18" s="35" t="s">
        <v>64</v>
      </c>
      <c r="G18" s="37" t="s">
        <v>123</v>
      </c>
      <c r="H18" s="35" t="s">
        <v>93</v>
      </c>
      <c r="I18" s="35" t="s">
        <v>94</v>
      </c>
      <c r="J18" s="37" t="s">
        <v>126</v>
      </c>
      <c r="K18" s="36"/>
      <c r="L18" s="35" t="s">
        <v>141</v>
      </c>
      <c r="M18" s="39" t="s">
        <v>129</v>
      </c>
      <c r="N18" s="41"/>
      <c r="O18" s="41"/>
      <c r="P18" s="42" t="s">
        <v>142</v>
      </c>
      <c r="Q18" s="41"/>
      <c r="R18" s="40" t="s">
        <v>72</v>
      </c>
      <c r="S18" s="70">
        <f>'[1]Sunny 12.16'!Q22</f>
        <v>4.0999999999999996</v>
      </c>
      <c r="T18" s="40" t="s">
        <v>73</v>
      </c>
      <c r="U18" s="36"/>
      <c r="V18" s="45"/>
      <c r="W18" s="45"/>
      <c r="X18" s="45"/>
      <c r="Y18" s="46">
        <v>24</v>
      </c>
      <c r="Z18" s="46">
        <v>13</v>
      </c>
      <c r="AA18" s="46">
        <v>4</v>
      </c>
      <c r="AB18" s="47">
        <v>8</v>
      </c>
      <c r="AC18" s="48">
        <v>1</v>
      </c>
      <c r="AD18" s="49">
        <f t="shared" si="7"/>
        <v>1.248E-3</v>
      </c>
      <c r="AE18" s="47">
        <v>63</v>
      </c>
      <c r="AF18" s="50">
        <f t="shared" si="8"/>
        <v>50480.769230769234</v>
      </c>
      <c r="AG18" s="51">
        <v>2250</v>
      </c>
      <c r="AH18" s="52">
        <f t="shared" si="9"/>
        <v>4.4571428571428567E-2</v>
      </c>
      <c r="AI18" s="66" t="s">
        <v>92</v>
      </c>
      <c r="AJ18" s="54">
        <v>0.113</v>
      </c>
      <c r="AK18" s="55">
        <f t="shared" si="10"/>
        <v>0.313</v>
      </c>
      <c r="AL18" s="52">
        <f t="shared" si="11"/>
        <v>1.2832999999999999</v>
      </c>
      <c r="AM18" s="52">
        <f t="shared" si="0"/>
        <v>5.4278714285714278</v>
      </c>
      <c r="AN18" s="56">
        <v>0</v>
      </c>
      <c r="AO18" s="71">
        <f t="shared" si="1"/>
        <v>0</v>
      </c>
      <c r="AP18" s="56">
        <v>0.06</v>
      </c>
      <c r="AQ18" s="52">
        <f t="shared" si="2"/>
        <v>0.51</v>
      </c>
      <c r="AR18" s="57">
        <v>0</v>
      </c>
      <c r="AS18" s="56">
        <v>0</v>
      </c>
      <c r="AT18" s="71">
        <f t="shared" si="3"/>
        <v>0</v>
      </c>
      <c r="AU18" s="52">
        <f t="shared" si="4"/>
        <v>0.51</v>
      </c>
      <c r="AV18" s="52">
        <f t="shared" si="5"/>
        <v>5.9378714285714276</v>
      </c>
      <c r="AW18" s="72">
        <f t="shared" si="6"/>
        <v>0.30142689075630263</v>
      </c>
      <c r="AX18" s="75">
        <v>8.5</v>
      </c>
      <c r="AY18" s="61"/>
      <c r="AZ18" s="72" t="str">
        <f t="shared" si="12"/>
        <v/>
      </c>
      <c r="BA18" s="61"/>
      <c r="BB18" s="62">
        <v>600</v>
      </c>
      <c r="BC18" s="52">
        <f t="shared" si="17"/>
        <v>3562.7228571428564</v>
      </c>
      <c r="BD18" s="71">
        <f t="shared" si="18"/>
        <v>5100</v>
      </c>
      <c r="BE18" s="71">
        <f t="shared" si="15"/>
        <v>0</v>
      </c>
      <c r="BF18" s="63" t="str">
        <f t="shared" si="16"/>
        <v/>
      </c>
      <c r="BG18" s="41"/>
      <c r="BH18" s="41"/>
      <c r="BI18" s="35" t="s">
        <v>76</v>
      </c>
      <c r="BJ18" s="35" t="s">
        <v>77</v>
      </c>
      <c r="BK18" s="35" t="s">
        <v>78</v>
      </c>
    </row>
    <row r="19" spans="1:63" ht="20" customHeight="1" x14ac:dyDescent="0.35">
      <c r="A19" s="69">
        <v>21</v>
      </c>
      <c r="B19" s="34"/>
      <c r="C19" s="35"/>
      <c r="D19" s="36" t="s">
        <v>143</v>
      </c>
      <c r="E19" s="35" t="s">
        <v>98</v>
      </c>
      <c r="F19" s="35" t="s">
        <v>64</v>
      </c>
      <c r="G19" s="37" t="s">
        <v>144</v>
      </c>
      <c r="H19" s="35" t="s">
        <v>145</v>
      </c>
      <c r="I19" s="35" t="s">
        <v>146</v>
      </c>
      <c r="J19" s="37" t="s">
        <v>68</v>
      </c>
      <c r="K19" s="36" t="s">
        <v>68</v>
      </c>
      <c r="L19" s="35" t="s">
        <v>147</v>
      </c>
      <c r="M19" s="39" t="s">
        <v>148</v>
      </c>
      <c r="N19" s="41"/>
      <c r="O19" s="41"/>
      <c r="P19" s="68" t="s">
        <v>149</v>
      </c>
      <c r="Q19" s="41"/>
      <c r="R19" s="40" t="s">
        <v>72</v>
      </c>
      <c r="S19" s="70">
        <f>'[1]Sunny 12.16'!Q24</f>
        <v>2.76</v>
      </c>
      <c r="T19" s="40" t="s">
        <v>73</v>
      </c>
      <c r="U19" s="36" t="s">
        <v>103</v>
      </c>
      <c r="V19" s="45">
        <v>30.8</v>
      </c>
      <c r="W19" s="45">
        <v>27.2</v>
      </c>
      <c r="X19" s="45">
        <v>22.7</v>
      </c>
      <c r="Y19" s="46">
        <v>17</v>
      </c>
      <c r="Z19" s="46">
        <v>7</v>
      </c>
      <c r="AA19" s="46">
        <v>18</v>
      </c>
      <c r="AB19" s="47">
        <v>8</v>
      </c>
      <c r="AC19" s="48">
        <v>2</v>
      </c>
      <c r="AD19" s="49">
        <f t="shared" si="7"/>
        <v>2.1419999999999998E-3</v>
      </c>
      <c r="AE19" s="47">
        <v>63</v>
      </c>
      <c r="AF19" s="50">
        <f t="shared" si="8"/>
        <v>58823.529411764714</v>
      </c>
      <c r="AG19" s="51">
        <v>2250</v>
      </c>
      <c r="AH19" s="52">
        <f t="shared" si="9"/>
        <v>3.8249999999999992E-2</v>
      </c>
      <c r="AI19" s="53" t="s">
        <v>75</v>
      </c>
      <c r="AJ19" s="54">
        <v>1.7999999999999999E-2</v>
      </c>
      <c r="AK19" s="55">
        <f t="shared" si="10"/>
        <v>0.218</v>
      </c>
      <c r="AL19" s="52">
        <f t="shared" si="11"/>
        <v>0.60167999999999999</v>
      </c>
      <c r="AM19" s="52">
        <f t="shared" si="0"/>
        <v>3.3999299999999999</v>
      </c>
      <c r="AN19" s="56">
        <v>0</v>
      </c>
      <c r="AO19" s="71">
        <f t="shared" si="1"/>
        <v>0</v>
      </c>
      <c r="AP19" s="56">
        <v>0.05</v>
      </c>
      <c r="AQ19" s="52">
        <f t="shared" si="2"/>
        <v>0.28750000000000003</v>
      </c>
      <c r="AR19" s="57">
        <v>0</v>
      </c>
      <c r="AS19" s="56">
        <v>0</v>
      </c>
      <c r="AT19" s="71">
        <f t="shared" si="3"/>
        <v>0</v>
      </c>
      <c r="AU19" s="52">
        <f t="shared" si="4"/>
        <v>0.28750000000000003</v>
      </c>
      <c r="AV19" s="52">
        <f t="shared" si="5"/>
        <v>3.68743</v>
      </c>
      <c r="AW19" s="72">
        <f t="shared" si="6"/>
        <v>0.3587078260869565</v>
      </c>
      <c r="AX19" s="65">
        <v>5.75</v>
      </c>
      <c r="AY19" s="61"/>
      <c r="AZ19" s="72" t="str">
        <f t="shared" si="12"/>
        <v/>
      </c>
      <c r="BA19" s="61"/>
      <c r="BB19" s="62">
        <v>1200</v>
      </c>
      <c r="BC19" s="52">
        <f t="shared" ref="BC19:BC24" si="19">IF(ISERROR(AV19*BB19),"",AV19*BB19)</f>
        <v>4424.9160000000002</v>
      </c>
      <c r="BD19" s="71">
        <f t="shared" ref="BD19:BD24" si="20">IF(ISERROR(AX19*BB19),"",AX19*BB19)</f>
        <v>6900</v>
      </c>
      <c r="BE19" s="71">
        <f t="shared" si="15"/>
        <v>0</v>
      </c>
      <c r="BF19" s="63">
        <f t="shared" si="16"/>
        <v>11.4102912</v>
      </c>
      <c r="BG19" s="41"/>
      <c r="BH19" s="41"/>
      <c r="BI19" s="35" t="s">
        <v>76</v>
      </c>
      <c r="BJ19" s="35" t="s">
        <v>77</v>
      </c>
      <c r="BK19" s="35" t="s">
        <v>78</v>
      </c>
    </row>
    <row r="20" spans="1:63" ht="20" customHeight="1" x14ac:dyDescent="0.35">
      <c r="A20" s="69">
        <v>22</v>
      </c>
      <c r="B20" s="34"/>
      <c r="C20" s="35"/>
      <c r="D20" s="36" t="s">
        <v>143</v>
      </c>
      <c r="E20" s="35" t="s">
        <v>98</v>
      </c>
      <c r="F20" s="35" t="s">
        <v>64</v>
      </c>
      <c r="G20" s="37" t="s">
        <v>144</v>
      </c>
      <c r="H20" s="35" t="s">
        <v>150</v>
      </c>
      <c r="I20" s="35" t="s">
        <v>151</v>
      </c>
      <c r="J20" s="37" t="s">
        <v>68</v>
      </c>
      <c r="K20" s="36"/>
      <c r="L20" s="35" t="s">
        <v>152</v>
      </c>
      <c r="M20" s="39" t="s">
        <v>148</v>
      </c>
      <c r="N20" s="41"/>
      <c r="O20" s="41"/>
      <c r="P20" s="68" t="s">
        <v>153</v>
      </c>
      <c r="Q20" s="41"/>
      <c r="R20" s="40" t="s">
        <v>72</v>
      </c>
      <c r="S20" s="70">
        <f>'[1]Sunny 12.16'!Q25</f>
        <v>2.63</v>
      </c>
      <c r="T20" s="40" t="s">
        <v>73</v>
      </c>
      <c r="U20" s="36"/>
      <c r="V20" s="45"/>
      <c r="W20" s="45"/>
      <c r="X20" s="45"/>
      <c r="Y20" s="46">
        <v>8</v>
      </c>
      <c r="Z20" s="46">
        <v>7</v>
      </c>
      <c r="AA20" s="46">
        <v>12</v>
      </c>
      <c r="AB20" s="47">
        <v>8</v>
      </c>
      <c r="AC20" s="48">
        <v>1</v>
      </c>
      <c r="AD20" s="49">
        <f t="shared" si="7"/>
        <v>6.7199999999999996E-4</v>
      </c>
      <c r="AE20" s="47">
        <v>63</v>
      </c>
      <c r="AF20" s="50">
        <f t="shared" si="8"/>
        <v>93750</v>
      </c>
      <c r="AG20" s="51">
        <v>2250</v>
      </c>
      <c r="AH20" s="52">
        <f t="shared" si="9"/>
        <v>2.4E-2</v>
      </c>
      <c r="AI20" s="64" t="s">
        <v>83</v>
      </c>
      <c r="AJ20" s="54">
        <v>0.3</v>
      </c>
      <c r="AK20" s="55">
        <f t="shared" si="10"/>
        <v>0.5</v>
      </c>
      <c r="AL20" s="52">
        <f t="shared" si="11"/>
        <v>1.3149999999999999</v>
      </c>
      <c r="AM20" s="52">
        <f t="shared" si="0"/>
        <v>3.9689999999999999</v>
      </c>
      <c r="AN20" s="56">
        <v>0</v>
      </c>
      <c r="AO20" s="71">
        <f t="shared" si="1"/>
        <v>0</v>
      </c>
      <c r="AP20" s="56">
        <v>0.05</v>
      </c>
      <c r="AQ20" s="52">
        <f t="shared" si="2"/>
        <v>0.29750000000000004</v>
      </c>
      <c r="AR20" s="57">
        <v>0</v>
      </c>
      <c r="AS20" s="56">
        <v>0</v>
      </c>
      <c r="AT20" s="71">
        <f t="shared" si="3"/>
        <v>0</v>
      </c>
      <c r="AU20" s="52">
        <f t="shared" si="4"/>
        <v>0.29750000000000004</v>
      </c>
      <c r="AV20" s="52">
        <f t="shared" si="5"/>
        <v>4.2664999999999997</v>
      </c>
      <c r="AW20" s="72">
        <f t="shared" si="6"/>
        <v>0.28294117647058831</v>
      </c>
      <c r="AX20" s="65">
        <v>5.95</v>
      </c>
      <c r="AY20" s="61"/>
      <c r="AZ20" s="72" t="str">
        <f t="shared" si="12"/>
        <v/>
      </c>
      <c r="BA20" s="61"/>
      <c r="BB20" s="62">
        <v>600</v>
      </c>
      <c r="BC20" s="52">
        <f t="shared" si="19"/>
        <v>2559.8999999999996</v>
      </c>
      <c r="BD20" s="71">
        <f t="shared" si="20"/>
        <v>3570</v>
      </c>
      <c r="BE20" s="71">
        <f t="shared" si="15"/>
        <v>0</v>
      </c>
      <c r="BF20" s="63" t="str">
        <f t="shared" si="16"/>
        <v/>
      </c>
      <c r="BG20" s="41"/>
      <c r="BH20" s="41"/>
      <c r="BI20" s="35" t="s">
        <v>76</v>
      </c>
      <c r="BJ20" s="35" t="s">
        <v>77</v>
      </c>
      <c r="BK20" s="35" t="s">
        <v>78</v>
      </c>
    </row>
    <row r="21" spans="1:63" ht="20" customHeight="1" x14ac:dyDescent="0.35">
      <c r="A21" s="69">
        <v>23</v>
      </c>
      <c r="B21" s="34"/>
      <c r="C21" s="35"/>
      <c r="D21" s="36" t="s">
        <v>143</v>
      </c>
      <c r="E21" s="35" t="s">
        <v>98</v>
      </c>
      <c r="F21" s="35" t="s">
        <v>64</v>
      </c>
      <c r="G21" s="37" t="s">
        <v>144</v>
      </c>
      <c r="H21" s="35" t="s">
        <v>79</v>
      </c>
      <c r="I21" s="35" t="s">
        <v>80</v>
      </c>
      <c r="J21" s="37" t="s">
        <v>68</v>
      </c>
      <c r="K21" s="36"/>
      <c r="L21" s="35" t="s">
        <v>152</v>
      </c>
      <c r="M21" s="39" t="s">
        <v>148</v>
      </c>
      <c r="N21" s="41"/>
      <c r="O21" s="41"/>
      <c r="P21" s="68" t="s">
        <v>154</v>
      </c>
      <c r="Q21" s="41"/>
      <c r="R21" s="40" t="s">
        <v>72</v>
      </c>
      <c r="S21" s="70">
        <f>'[1]Sunny 12.16'!Q26</f>
        <v>2.14</v>
      </c>
      <c r="T21" s="40" t="s">
        <v>73</v>
      </c>
      <c r="U21" s="36"/>
      <c r="V21" s="45"/>
      <c r="W21" s="45"/>
      <c r="X21" s="45"/>
      <c r="Y21" s="46">
        <v>8</v>
      </c>
      <c r="Z21" s="46">
        <v>7</v>
      </c>
      <c r="AA21" s="46">
        <v>12</v>
      </c>
      <c r="AB21" s="47">
        <v>8</v>
      </c>
      <c r="AC21" s="48">
        <v>1</v>
      </c>
      <c r="AD21" s="49">
        <f t="shared" si="7"/>
        <v>6.7199999999999996E-4</v>
      </c>
      <c r="AE21" s="47">
        <v>63</v>
      </c>
      <c r="AF21" s="50">
        <f t="shared" si="8"/>
        <v>93750</v>
      </c>
      <c r="AG21" s="51">
        <v>2250</v>
      </c>
      <c r="AH21" s="52">
        <f t="shared" si="9"/>
        <v>2.4E-2</v>
      </c>
      <c r="AI21" s="64" t="s">
        <v>83</v>
      </c>
      <c r="AJ21" s="54">
        <v>0.3</v>
      </c>
      <c r="AK21" s="55">
        <f t="shared" si="10"/>
        <v>0.5</v>
      </c>
      <c r="AL21" s="52">
        <f t="shared" si="11"/>
        <v>1.07</v>
      </c>
      <c r="AM21" s="52">
        <f t="shared" si="0"/>
        <v>3.234</v>
      </c>
      <c r="AN21" s="56">
        <v>0</v>
      </c>
      <c r="AO21" s="71">
        <f t="shared" si="1"/>
        <v>0</v>
      </c>
      <c r="AP21" s="56">
        <v>0.05</v>
      </c>
      <c r="AQ21" s="52">
        <f t="shared" si="2"/>
        <v>0.24</v>
      </c>
      <c r="AR21" s="57">
        <v>0</v>
      </c>
      <c r="AS21" s="56">
        <v>0</v>
      </c>
      <c r="AT21" s="71">
        <f t="shared" si="3"/>
        <v>0</v>
      </c>
      <c r="AU21" s="52">
        <f t="shared" si="4"/>
        <v>0.24</v>
      </c>
      <c r="AV21" s="52">
        <f t="shared" si="5"/>
        <v>3.4740000000000002</v>
      </c>
      <c r="AW21" s="72">
        <f t="shared" si="6"/>
        <v>0.27624999999999994</v>
      </c>
      <c r="AX21" s="65">
        <v>4.8</v>
      </c>
      <c r="AY21" s="61"/>
      <c r="AZ21" s="72" t="str">
        <f t="shared" si="12"/>
        <v/>
      </c>
      <c r="BA21" s="61"/>
      <c r="BB21" s="62">
        <v>600</v>
      </c>
      <c r="BC21" s="52">
        <f t="shared" si="19"/>
        <v>2084.4</v>
      </c>
      <c r="BD21" s="71">
        <f t="shared" si="20"/>
        <v>2880</v>
      </c>
      <c r="BE21" s="71">
        <f t="shared" si="15"/>
        <v>0</v>
      </c>
      <c r="BF21" s="63" t="str">
        <f t="shared" si="16"/>
        <v/>
      </c>
      <c r="BG21" s="41"/>
      <c r="BH21" s="41"/>
      <c r="BI21" s="35" t="s">
        <v>76</v>
      </c>
      <c r="BJ21" s="35" t="s">
        <v>77</v>
      </c>
      <c r="BK21" s="35" t="s">
        <v>78</v>
      </c>
    </row>
    <row r="22" spans="1:63" ht="20" customHeight="1" x14ac:dyDescent="0.35">
      <c r="A22" s="69">
        <v>24</v>
      </c>
      <c r="B22" s="34"/>
      <c r="C22" s="35"/>
      <c r="D22" s="36" t="s">
        <v>143</v>
      </c>
      <c r="E22" s="35" t="s">
        <v>98</v>
      </c>
      <c r="F22" s="35" t="s">
        <v>64</v>
      </c>
      <c r="G22" s="37" t="s">
        <v>144</v>
      </c>
      <c r="H22" s="35" t="s">
        <v>84</v>
      </c>
      <c r="I22" s="35" t="s">
        <v>85</v>
      </c>
      <c r="J22" s="37" t="s">
        <v>68</v>
      </c>
      <c r="K22" s="36"/>
      <c r="L22" s="35" t="s">
        <v>155</v>
      </c>
      <c r="M22" s="39" t="s">
        <v>148</v>
      </c>
      <c r="N22" s="41"/>
      <c r="O22" s="41"/>
      <c r="P22" s="68" t="s">
        <v>156</v>
      </c>
      <c r="Q22" s="41"/>
      <c r="R22" s="40" t="s">
        <v>72</v>
      </c>
      <c r="S22" s="70">
        <f>'[1]Sunny 12.16'!Q27</f>
        <v>1.82</v>
      </c>
      <c r="T22" s="40" t="s">
        <v>73</v>
      </c>
      <c r="U22" s="36"/>
      <c r="V22" s="45"/>
      <c r="W22" s="45"/>
      <c r="X22" s="45"/>
      <c r="Y22" s="46">
        <v>15</v>
      </c>
      <c r="Z22" s="46">
        <v>11</v>
      </c>
      <c r="AA22" s="46">
        <v>3</v>
      </c>
      <c r="AB22" s="47">
        <v>8</v>
      </c>
      <c r="AC22" s="48">
        <v>1</v>
      </c>
      <c r="AD22" s="73">
        <f t="shared" si="7"/>
        <v>4.95E-4</v>
      </c>
      <c r="AE22" s="47">
        <v>63</v>
      </c>
      <c r="AF22" s="50">
        <f t="shared" si="8"/>
        <v>127272.72727272728</v>
      </c>
      <c r="AG22" s="51">
        <v>2250</v>
      </c>
      <c r="AH22" s="52">
        <f t="shared" si="9"/>
        <v>1.7678571428571429E-2</v>
      </c>
      <c r="AI22" s="64" t="s">
        <v>83</v>
      </c>
      <c r="AJ22" s="54">
        <v>0.3</v>
      </c>
      <c r="AK22" s="55">
        <f t="shared" si="10"/>
        <v>0.5</v>
      </c>
      <c r="AL22" s="52">
        <f t="shared" si="11"/>
        <v>0.91</v>
      </c>
      <c r="AM22" s="52">
        <f t="shared" si="0"/>
        <v>2.7476785714285716</v>
      </c>
      <c r="AN22" s="56">
        <v>0</v>
      </c>
      <c r="AO22" s="71">
        <f t="shared" si="1"/>
        <v>0</v>
      </c>
      <c r="AP22" s="56">
        <v>0.05</v>
      </c>
      <c r="AQ22" s="52">
        <f t="shared" si="2"/>
        <v>0.2</v>
      </c>
      <c r="AR22" s="57">
        <v>0</v>
      </c>
      <c r="AS22" s="56">
        <v>0</v>
      </c>
      <c r="AT22" s="71">
        <f t="shared" si="3"/>
        <v>0</v>
      </c>
      <c r="AU22" s="52">
        <f t="shared" si="4"/>
        <v>0.2</v>
      </c>
      <c r="AV22" s="52">
        <f t="shared" si="5"/>
        <v>2.9476785714285718</v>
      </c>
      <c r="AW22" s="72">
        <f t="shared" si="6"/>
        <v>0.26308035714285705</v>
      </c>
      <c r="AX22" s="65">
        <v>4</v>
      </c>
      <c r="AY22" s="61"/>
      <c r="AZ22" s="72" t="str">
        <f t="shared" si="12"/>
        <v/>
      </c>
      <c r="BA22" s="61"/>
      <c r="BB22" s="62">
        <v>600</v>
      </c>
      <c r="BC22" s="52">
        <f t="shared" si="19"/>
        <v>1768.6071428571431</v>
      </c>
      <c r="BD22" s="71">
        <f t="shared" si="20"/>
        <v>2400</v>
      </c>
      <c r="BE22" s="71">
        <f t="shared" si="15"/>
        <v>0</v>
      </c>
      <c r="BF22" s="63" t="str">
        <f t="shared" si="16"/>
        <v/>
      </c>
      <c r="BG22" s="41"/>
      <c r="BH22" s="41"/>
      <c r="BI22" s="35" t="s">
        <v>76</v>
      </c>
      <c r="BJ22" s="35" t="s">
        <v>77</v>
      </c>
      <c r="BK22" s="35" t="s">
        <v>78</v>
      </c>
    </row>
    <row r="23" spans="1:63" ht="20" customHeight="1" x14ac:dyDescent="0.35">
      <c r="A23" s="69">
        <v>25</v>
      </c>
      <c r="B23" s="34"/>
      <c r="C23" s="35"/>
      <c r="D23" s="36" t="s">
        <v>143</v>
      </c>
      <c r="E23" s="35" t="s">
        <v>98</v>
      </c>
      <c r="F23" s="35" t="s">
        <v>64</v>
      </c>
      <c r="G23" s="37" t="s">
        <v>144</v>
      </c>
      <c r="H23" s="76" t="s">
        <v>157</v>
      </c>
      <c r="I23" s="76" t="s">
        <v>158</v>
      </c>
      <c r="J23" s="37" t="s">
        <v>68</v>
      </c>
      <c r="K23" s="36"/>
      <c r="L23" s="35" t="s">
        <v>159</v>
      </c>
      <c r="M23" s="39" t="s">
        <v>148</v>
      </c>
      <c r="N23" s="41"/>
      <c r="O23" s="41"/>
      <c r="P23" s="68" t="s">
        <v>160</v>
      </c>
      <c r="Q23" s="41"/>
      <c r="R23" s="40" t="s">
        <v>72</v>
      </c>
      <c r="S23" s="70">
        <f>'[1]Sunny 12.16'!Q28</f>
        <v>3.74</v>
      </c>
      <c r="T23" s="40" t="s">
        <v>73</v>
      </c>
      <c r="U23" s="36"/>
      <c r="V23" s="45"/>
      <c r="W23" s="45"/>
      <c r="X23" s="45"/>
      <c r="Y23" s="46">
        <v>9</v>
      </c>
      <c r="Z23" s="46">
        <v>9</v>
      </c>
      <c r="AA23" s="46">
        <v>13</v>
      </c>
      <c r="AB23" s="47">
        <v>8</v>
      </c>
      <c r="AC23" s="48">
        <v>1</v>
      </c>
      <c r="AD23" s="49">
        <f t="shared" si="7"/>
        <v>1.0529999999999999E-3</v>
      </c>
      <c r="AE23" s="47">
        <v>63</v>
      </c>
      <c r="AF23" s="50">
        <f t="shared" si="8"/>
        <v>59829.059829059835</v>
      </c>
      <c r="AG23" s="51">
        <v>2250</v>
      </c>
      <c r="AH23" s="52">
        <f t="shared" si="9"/>
        <v>3.7607142857142853E-2</v>
      </c>
      <c r="AI23" s="66" t="s">
        <v>92</v>
      </c>
      <c r="AJ23" s="54">
        <v>0.113</v>
      </c>
      <c r="AK23" s="55">
        <f t="shared" si="10"/>
        <v>0.313</v>
      </c>
      <c r="AL23" s="52">
        <f t="shared" si="11"/>
        <v>1.17062</v>
      </c>
      <c r="AM23" s="52">
        <f t="shared" si="0"/>
        <v>4.9482271428571432</v>
      </c>
      <c r="AN23" s="56">
        <v>0</v>
      </c>
      <c r="AO23" s="71">
        <f t="shared" si="1"/>
        <v>0</v>
      </c>
      <c r="AP23" s="56">
        <v>0.05</v>
      </c>
      <c r="AQ23" s="52">
        <f t="shared" si="2"/>
        <v>0.36250000000000004</v>
      </c>
      <c r="AR23" s="57">
        <v>0</v>
      </c>
      <c r="AS23" s="56">
        <v>0</v>
      </c>
      <c r="AT23" s="71">
        <f t="shared" si="3"/>
        <v>0</v>
      </c>
      <c r="AU23" s="52">
        <f t="shared" si="4"/>
        <v>0.36250000000000004</v>
      </c>
      <c r="AV23" s="52">
        <f t="shared" si="5"/>
        <v>5.310727142857143</v>
      </c>
      <c r="AW23" s="72">
        <f t="shared" si="6"/>
        <v>0.26748591133004923</v>
      </c>
      <c r="AX23" s="65">
        <v>7.25</v>
      </c>
      <c r="AY23" s="61"/>
      <c r="AZ23" s="72" t="str">
        <f t="shared" si="12"/>
        <v/>
      </c>
      <c r="BA23" s="61"/>
      <c r="BB23" s="62">
        <v>600</v>
      </c>
      <c r="BC23" s="52">
        <f t="shared" si="19"/>
        <v>3186.436285714286</v>
      </c>
      <c r="BD23" s="71">
        <f t="shared" si="20"/>
        <v>4350</v>
      </c>
      <c r="BE23" s="71">
        <f t="shared" si="15"/>
        <v>0</v>
      </c>
      <c r="BF23" s="63" t="str">
        <f t="shared" si="16"/>
        <v/>
      </c>
      <c r="BG23" s="41"/>
      <c r="BH23" s="41"/>
      <c r="BI23" s="35" t="s">
        <v>76</v>
      </c>
      <c r="BJ23" s="35" t="s">
        <v>77</v>
      </c>
      <c r="BK23" s="35" t="s">
        <v>78</v>
      </c>
    </row>
    <row r="24" spans="1:63" ht="20" customHeight="1" x14ac:dyDescent="0.35">
      <c r="A24" s="69">
        <v>26</v>
      </c>
      <c r="B24" s="34"/>
      <c r="C24" s="35"/>
      <c r="D24" s="36" t="s">
        <v>143</v>
      </c>
      <c r="E24" s="35" t="s">
        <v>98</v>
      </c>
      <c r="F24" s="35" t="s">
        <v>64</v>
      </c>
      <c r="G24" s="37" t="s">
        <v>144</v>
      </c>
      <c r="H24" s="76" t="s">
        <v>93</v>
      </c>
      <c r="I24" s="76" t="s">
        <v>94</v>
      </c>
      <c r="J24" s="37" t="s">
        <v>68</v>
      </c>
      <c r="K24" s="36"/>
      <c r="L24" s="35" t="s">
        <v>161</v>
      </c>
      <c r="M24" s="39" t="s">
        <v>148</v>
      </c>
      <c r="N24" s="41"/>
      <c r="O24" s="41"/>
      <c r="P24" s="68" t="s">
        <v>162</v>
      </c>
      <c r="Q24" s="41"/>
      <c r="R24" s="40" t="s">
        <v>72</v>
      </c>
      <c r="S24" s="70">
        <f>'[1]Sunny 12.16'!Q29</f>
        <v>3.94</v>
      </c>
      <c r="T24" s="40" t="s">
        <v>73</v>
      </c>
      <c r="U24" s="36"/>
      <c r="V24" s="45"/>
      <c r="W24" s="45"/>
      <c r="X24" s="45"/>
      <c r="Y24" s="46">
        <v>31</v>
      </c>
      <c r="Z24" s="46">
        <v>13</v>
      </c>
      <c r="AA24" s="46">
        <v>3</v>
      </c>
      <c r="AB24" s="47">
        <v>8</v>
      </c>
      <c r="AC24" s="48">
        <v>1</v>
      </c>
      <c r="AD24" s="49">
        <f t="shared" si="7"/>
        <v>1.209E-3</v>
      </c>
      <c r="AE24" s="47">
        <v>63</v>
      </c>
      <c r="AF24" s="50">
        <f t="shared" si="8"/>
        <v>52109.181141439207</v>
      </c>
      <c r="AG24" s="51">
        <v>2250</v>
      </c>
      <c r="AH24" s="52">
        <f t="shared" si="9"/>
        <v>4.3178571428571427E-2</v>
      </c>
      <c r="AI24" s="66" t="s">
        <v>92</v>
      </c>
      <c r="AJ24" s="54">
        <v>0.113</v>
      </c>
      <c r="AK24" s="55">
        <f t="shared" si="10"/>
        <v>0.313</v>
      </c>
      <c r="AL24" s="52">
        <f t="shared" si="11"/>
        <v>1.23322</v>
      </c>
      <c r="AM24" s="52">
        <f t="shared" si="0"/>
        <v>5.216398571428571</v>
      </c>
      <c r="AN24" s="56">
        <v>0</v>
      </c>
      <c r="AO24" s="71">
        <f t="shared" si="1"/>
        <v>0</v>
      </c>
      <c r="AP24" s="56">
        <v>0.05</v>
      </c>
      <c r="AQ24" s="52">
        <f t="shared" si="2"/>
        <v>0.375</v>
      </c>
      <c r="AR24" s="57">
        <v>0</v>
      </c>
      <c r="AS24" s="56">
        <v>0</v>
      </c>
      <c r="AT24" s="71">
        <f t="shared" si="3"/>
        <v>0</v>
      </c>
      <c r="AU24" s="52">
        <f t="shared" si="4"/>
        <v>0.375</v>
      </c>
      <c r="AV24" s="52">
        <f t="shared" si="5"/>
        <v>5.591398571428571</v>
      </c>
      <c r="AW24" s="72">
        <f t="shared" si="6"/>
        <v>0.25448019047619053</v>
      </c>
      <c r="AX24" s="65">
        <v>7.5</v>
      </c>
      <c r="AY24" s="61"/>
      <c r="AZ24" s="72" t="str">
        <f t="shared" si="12"/>
        <v/>
      </c>
      <c r="BA24" s="61"/>
      <c r="BB24" s="62">
        <v>600</v>
      </c>
      <c r="BC24" s="52">
        <f t="shared" si="19"/>
        <v>3354.8391428571426</v>
      </c>
      <c r="BD24" s="71">
        <f t="shared" si="20"/>
        <v>4500</v>
      </c>
      <c r="BE24" s="71">
        <f t="shared" si="15"/>
        <v>0</v>
      </c>
      <c r="BF24" s="63" t="str">
        <f t="shared" si="16"/>
        <v/>
      </c>
      <c r="BG24" s="41"/>
      <c r="BH24" s="41"/>
      <c r="BI24" s="35" t="s">
        <v>76</v>
      </c>
      <c r="BJ24" s="35" t="s">
        <v>77</v>
      </c>
      <c r="BK24" s="35" t="s">
        <v>78</v>
      </c>
    </row>
    <row r="25" spans="1:63" ht="20" customHeight="1" x14ac:dyDescent="0.35">
      <c r="A25" s="69">
        <v>28</v>
      </c>
      <c r="B25" s="34"/>
      <c r="C25" s="35"/>
      <c r="D25" s="34" t="s">
        <v>519</v>
      </c>
      <c r="E25" s="35" t="s">
        <v>63</v>
      </c>
      <c r="F25" s="35" t="s">
        <v>64</v>
      </c>
      <c r="G25" s="77" t="s">
        <v>163</v>
      </c>
      <c r="H25" s="35" t="s">
        <v>164</v>
      </c>
      <c r="I25" s="35" t="s">
        <v>165</v>
      </c>
      <c r="J25" s="78" t="s">
        <v>166</v>
      </c>
      <c r="K25" s="34" t="s">
        <v>166</v>
      </c>
      <c r="L25" s="79" t="s">
        <v>69</v>
      </c>
      <c r="M25" s="39" t="s">
        <v>167</v>
      </c>
      <c r="N25" s="41"/>
      <c r="O25" s="41"/>
      <c r="P25" s="42" t="s">
        <v>168</v>
      </c>
      <c r="Q25" s="41"/>
      <c r="R25" s="40" t="s">
        <v>72</v>
      </c>
      <c r="S25" s="70">
        <f>'[1]Sunny 12.16'!Q31</f>
        <v>2.5499999999999998</v>
      </c>
      <c r="T25" s="40" t="s">
        <v>73</v>
      </c>
      <c r="U25" s="36" t="s">
        <v>169</v>
      </c>
      <c r="V25" s="80">
        <v>47.5</v>
      </c>
      <c r="W25" s="80">
        <v>28</v>
      </c>
      <c r="X25" s="80">
        <v>42.5</v>
      </c>
      <c r="Y25" s="81">
        <v>17</v>
      </c>
      <c r="Z25" s="81">
        <v>8.5</v>
      </c>
      <c r="AA25" s="81">
        <v>20.5</v>
      </c>
      <c r="AB25" s="47">
        <v>8</v>
      </c>
      <c r="AC25" s="82">
        <v>2</v>
      </c>
      <c r="AD25" s="49">
        <f t="shared" si="7"/>
        <v>2.96225E-3</v>
      </c>
      <c r="AE25" s="47">
        <v>63</v>
      </c>
      <c r="AF25" s="50">
        <f t="shared" si="8"/>
        <v>42535.235040931722</v>
      </c>
      <c r="AG25" s="51">
        <v>2250</v>
      </c>
      <c r="AH25" s="52">
        <f t="shared" si="9"/>
        <v>5.2897321428571432E-2</v>
      </c>
      <c r="AI25" s="83" t="s">
        <v>170</v>
      </c>
      <c r="AJ25" s="84">
        <v>1.7999999999999999E-2</v>
      </c>
      <c r="AK25" s="55">
        <f t="shared" si="10"/>
        <v>0.218</v>
      </c>
      <c r="AL25" s="52">
        <f t="shared" si="11"/>
        <v>0.55589999999999995</v>
      </c>
      <c r="AM25" s="52">
        <f t="shared" si="0"/>
        <v>3.1587973214285712</v>
      </c>
      <c r="AN25" s="56">
        <v>0</v>
      </c>
      <c r="AO25" s="71">
        <f t="shared" si="1"/>
        <v>0</v>
      </c>
      <c r="AP25" s="56">
        <v>0.06</v>
      </c>
      <c r="AQ25" s="52">
        <f t="shared" si="2"/>
        <v>0.32999999999999996</v>
      </c>
      <c r="AR25" s="57">
        <v>0</v>
      </c>
      <c r="AS25" s="56">
        <v>0</v>
      </c>
      <c r="AT25" s="71">
        <f t="shared" si="3"/>
        <v>0</v>
      </c>
      <c r="AU25" s="52">
        <f t="shared" si="4"/>
        <v>0.32999999999999996</v>
      </c>
      <c r="AV25" s="52">
        <f t="shared" si="5"/>
        <v>3.4887973214285712</v>
      </c>
      <c r="AW25" s="72">
        <f t="shared" si="6"/>
        <v>0.36567321428571431</v>
      </c>
      <c r="AX25" s="70">
        <v>5.5</v>
      </c>
      <c r="AY25" s="61"/>
      <c r="AZ25" s="72" t="str">
        <f t="shared" si="12"/>
        <v/>
      </c>
      <c r="BA25" s="61"/>
      <c r="BB25" s="35">
        <v>1000</v>
      </c>
      <c r="BC25" s="52">
        <f t="shared" ref="BC25:BC35" si="21">IF(ISERROR(AV25*BB25),"",AV25*BB25)</f>
        <v>3488.7973214285712</v>
      </c>
      <c r="BD25" s="71">
        <f t="shared" ref="BD25:BD35" si="22">IF(ISERROR(AX25*BB25),"",AX25*BB25)</f>
        <v>5500</v>
      </c>
      <c r="BE25" s="71">
        <f t="shared" ref="BE25:BE46" si="23">IF(ISERROR(AY25*BB25),"",AY25*BB25)</f>
        <v>0</v>
      </c>
      <c r="BF25" s="63">
        <f t="shared" si="16"/>
        <v>28.262499999999999</v>
      </c>
      <c r="BG25" s="41"/>
      <c r="BH25" s="41"/>
      <c r="BI25" s="35" t="s">
        <v>76</v>
      </c>
      <c r="BJ25" s="35" t="s">
        <v>77</v>
      </c>
      <c r="BK25" s="85" t="s">
        <v>171</v>
      </c>
    </row>
    <row r="26" spans="1:63" ht="20" customHeight="1" x14ac:dyDescent="0.35">
      <c r="A26" s="69">
        <v>29</v>
      </c>
      <c r="B26" s="34"/>
      <c r="C26" s="35"/>
      <c r="D26" s="34"/>
      <c r="E26" s="35" t="s">
        <v>63</v>
      </c>
      <c r="F26" s="35" t="s">
        <v>64</v>
      </c>
      <c r="G26" s="77" t="s">
        <v>163</v>
      </c>
      <c r="H26" s="35" t="s">
        <v>172</v>
      </c>
      <c r="I26" s="35" t="s">
        <v>173</v>
      </c>
      <c r="J26" s="78" t="s">
        <v>166</v>
      </c>
      <c r="K26" s="34"/>
      <c r="L26" s="79" t="s">
        <v>174</v>
      </c>
      <c r="M26" s="39" t="s">
        <v>167</v>
      </c>
      <c r="N26" s="41"/>
      <c r="O26" s="41"/>
      <c r="P26" s="42" t="s">
        <v>175</v>
      </c>
      <c r="Q26" s="41"/>
      <c r="R26" s="40" t="s">
        <v>72</v>
      </c>
      <c r="S26" s="70">
        <f>'[1]Sunny 12.16'!Q32</f>
        <v>1.62</v>
      </c>
      <c r="T26" s="40" t="s">
        <v>73</v>
      </c>
      <c r="U26" s="36"/>
      <c r="V26" s="80"/>
      <c r="W26" s="80"/>
      <c r="X26" s="80"/>
      <c r="Y26" s="81">
        <v>12</v>
      </c>
      <c r="Z26" s="81">
        <v>7</v>
      </c>
      <c r="AA26" s="81">
        <v>13</v>
      </c>
      <c r="AB26" s="47">
        <v>8</v>
      </c>
      <c r="AC26" s="82">
        <v>1</v>
      </c>
      <c r="AD26" s="49">
        <f t="shared" si="7"/>
        <v>1.0920000000000001E-3</v>
      </c>
      <c r="AE26" s="47">
        <v>63</v>
      </c>
      <c r="AF26" s="50">
        <f t="shared" si="8"/>
        <v>57692.307692307688</v>
      </c>
      <c r="AG26" s="51">
        <v>2250</v>
      </c>
      <c r="AH26" s="52">
        <f t="shared" si="9"/>
        <v>3.9E-2</v>
      </c>
      <c r="AI26" s="86" t="s">
        <v>176</v>
      </c>
      <c r="AJ26" s="84">
        <v>3.4000000000000002E-2</v>
      </c>
      <c r="AK26" s="55">
        <f t="shared" si="10"/>
        <v>0.23400000000000001</v>
      </c>
      <c r="AL26" s="52">
        <f t="shared" si="11"/>
        <v>0.37908000000000003</v>
      </c>
      <c r="AM26" s="52">
        <f t="shared" si="0"/>
        <v>2.0380799999999999</v>
      </c>
      <c r="AN26" s="56">
        <v>0</v>
      </c>
      <c r="AO26" s="71">
        <f t="shared" si="1"/>
        <v>0</v>
      </c>
      <c r="AP26" s="56">
        <v>0.06</v>
      </c>
      <c r="AQ26" s="52">
        <f t="shared" si="2"/>
        <v>0.20699999999999999</v>
      </c>
      <c r="AR26" s="57">
        <v>0</v>
      </c>
      <c r="AS26" s="56">
        <v>0</v>
      </c>
      <c r="AT26" s="71">
        <f t="shared" si="3"/>
        <v>0</v>
      </c>
      <c r="AU26" s="52">
        <f t="shared" si="4"/>
        <v>0.20699999999999999</v>
      </c>
      <c r="AV26" s="52">
        <f t="shared" si="5"/>
        <v>2.2450799999999997</v>
      </c>
      <c r="AW26" s="72">
        <f t="shared" si="6"/>
        <v>0.34925217391304358</v>
      </c>
      <c r="AX26" s="70">
        <v>3.45</v>
      </c>
      <c r="AY26" s="61"/>
      <c r="AZ26" s="72" t="str">
        <f t="shared" si="12"/>
        <v/>
      </c>
      <c r="BA26" s="61"/>
      <c r="BB26" s="35">
        <v>500</v>
      </c>
      <c r="BC26" s="52">
        <f t="shared" si="21"/>
        <v>1122.54</v>
      </c>
      <c r="BD26" s="71">
        <f t="shared" si="22"/>
        <v>1725</v>
      </c>
      <c r="BE26" s="71">
        <f t="shared" si="23"/>
        <v>0</v>
      </c>
      <c r="BF26" s="63" t="str">
        <f t="shared" si="16"/>
        <v/>
      </c>
      <c r="BG26" s="41"/>
      <c r="BH26" s="41"/>
      <c r="BI26" s="35" t="s">
        <v>76</v>
      </c>
      <c r="BJ26" s="35" t="s">
        <v>77</v>
      </c>
      <c r="BK26" s="85" t="s">
        <v>171</v>
      </c>
    </row>
    <row r="27" spans="1:63" ht="20" customHeight="1" x14ac:dyDescent="0.35">
      <c r="A27" s="69">
        <v>30</v>
      </c>
      <c r="B27" s="34"/>
      <c r="C27" s="35"/>
      <c r="D27" s="34"/>
      <c r="E27" s="35" t="s">
        <v>63</v>
      </c>
      <c r="F27" s="35" t="s">
        <v>64</v>
      </c>
      <c r="G27" s="77" t="s">
        <v>163</v>
      </c>
      <c r="H27" s="35" t="s">
        <v>177</v>
      </c>
      <c r="I27" s="35" t="s">
        <v>80</v>
      </c>
      <c r="J27" s="78" t="s">
        <v>166</v>
      </c>
      <c r="K27" s="34"/>
      <c r="L27" s="79" t="s">
        <v>178</v>
      </c>
      <c r="M27" s="39" t="s">
        <v>167</v>
      </c>
      <c r="N27" s="41"/>
      <c r="O27" s="41"/>
      <c r="P27" s="42" t="s">
        <v>179</v>
      </c>
      <c r="Q27" s="41"/>
      <c r="R27" s="40" t="s">
        <v>72</v>
      </c>
      <c r="S27" s="70">
        <f>'[1]Sunny 12.16'!Q33</f>
        <v>1.49</v>
      </c>
      <c r="T27" s="40" t="s">
        <v>73</v>
      </c>
      <c r="U27" s="36"/>
      <c r="V27" s="80"/>
      <c r="W27" s="80"/>
      <c r="X27" s="80"/>
      <c r="Y27" s="81">
        <v>8.5</v>
      </c>
      <c r="Z27" s="81">
        <v>8.5</v>
      </c>
      <c r="AA27" s="81">
        <v>12.5</v>
      </c>
      <c r="AB27" s="47">
        <v>8</v>
      </c>
      <c r="AC27" s="82">
        <v>1</v>
      </c>
      <c r="AD27" s="49">
        <f t="shared" si="7"/>
        <v>9.0312499999999996E-4</v>
      </c>
      <c r="AE27" s="47">
        <v>63</v>
      </c>
      <c r="AF27" s="50">
        <f t="shared" si="8"/>
        <v>69757.785467128037</v>
      </c>
      <c r="AG27" s="51">
        <v>2250</v>
      </c>
      <c r="AH27" s="52">
        <f t="shared" si="9"/>
        <v>3.2254464285714282E-2</v>
      </c>
      <c r="AI27" s="86" t="s">
        <v>176</v>
      </c>
      <c r="AJ27" s="84">
        <v>3.4000000000000002E-2</v>
      </c>
      <c r="AK27" s="55">
        <f t="shared" si="10"/>
        <v>0.23400000000000001</v>
      </c>
      <c r="AL27" s="52">
        <f t="shared" si="11"/>
        <v>0.34866000000000003</v>
      </c>
      <c r="AM27" s="52">
        <f t="shared" si="0"/>
        <v>1.8709144642857143</v>
      </c>
      <c r="AN27" s="56">
        <v>0</v>
      </c>
      <c r="AO27" s="71">
        <f t="shared" si="1"/>
        <v>0</v>
      </c>
      <c r="AP27" s="56">
        <v>0.06</v>
      </c>
      <c r="AQ27" s="52">
        <f t="shared" si="2"/>
        <v>0.19500000000000001</v>
      </c>
      <c r="AR27" s="57">
        <v>0</v>
      </c>
      <c r="AS27" s="56">
        <v>0</v>
      </c>
      <c r="AT27" s="71">
        <f t="shared" si="3"/>
        <v>0</v>
      </c>
      <c r="AU27" s="52">
        <f t="shared" si="4"/>
        <v>0.19500000000000001</v>
      </c>
      <c r="AV27" s="52">
        <f t="shared" si="5"/>
        <v>2.0659144642857141</v>
      </c>
      <c r="AW27" s="72">
        <f t="shared" si="6"/>
        <v>0.36433401098901103</v>
      </c>
      <c r="AX27" s="70">
        <v>3.25</v>
      </c>
      <c r="AY27" s="61"/>
      <c r="AZ27" s="72" t="str">
        <f t="shared" si="12"/>
        <v/>
      </c>
      <c r="BA27" s="61"/>
      <c r="BB27" s="35">
        <v>500</v>
      </c>
      <c r="BC27" s="52">
        <f t="shared" si="21"/>
        <v>1032.957232142857</v>
      </c>
      <c r="BD27" s="71">
        <f t="shared" si="22"/>
        <v>1625</v>
      </c>
      <c r="BE27" s="71">
        <f t="shared" si="23"/>
        <v>0</v>
      </c>
      <c r="BF27" s="63" t="str">
        <f t="shared" si="16"/>
        <v/>
      </c>
      <c r="BG27" s="41"/>
      <c r="BH27" s="41"/>
      <c r="BI27" s="35" t="s">
        <v>76</v>
      </c>
      <c r="BJ27" s="35" t="s">
        <v>77</v>
      </c>
      <c r="BK27" s="85" t="s">
        <v>171</v>
      </c>
    </row>
    <row r="28" spans="1:63" ht="20" customHeight="1" x14ac:dyDescent="0.35">
      <c r="A28" s="69">
        <v>31</v>
      </c>
      <c r="B28" s="34"/>
      <c r="C28" s="35"/>
      <c r="D28" s="34"/>
      <c r="E28" s="35" t="s">
        <v>63</v>
      </c>
      <c r="F28" s="35" t="s">
        <v>64</v>
      </c>
      <c r="G28" s="77" t="s">
        <v>163</v>
      </c>
      <c r="H28" s="35" t="s">
        <v>180</v>
      </c>
      <c r="I28" s="35" t="s">
        <v>181</v>
      </c>
      <c r="J28" s="78" t="s">
        <v>166</v>
      </c>
      <c r="K28" s="34"/>
      <c r="L28" s="79" t="s">
        <v>182</v>
      </c>
      <c r="M28" s="39" t="s">
        <v>167</v>
      </c>
      <c r="N28" s="41"/>
      <c r="O28" s="41"/>
      <c r="P28" s="42" t="s">
        <v>183</v>
      </c>
      <c r="Q28" s="41"/>
      <c r="R28" s="40" t="s">
        <v>72</v>
      </c>
      <c r="S28" s="70">
        <f>'[1]Sunny 12.16'!Q34</f>
        <v>1.49</v>
      </c>
      <c r="T28" s="40" t="s">
        <v>73</v>
      </c>
      <c r="U28" s="36"/>
      <c r="V28" s="80"/>
      <c r="W28" s="80"/>
      <c r="X28" s="80"/>
      <c r="Y28" s="81">
        <v>15</v>
      </c>
      <c r="Z28" s="81">
        <v>4</v>
      </c>
      <c r="AA28" s="81">
        <v>11.5</v>
      </c>
      <c r="AB28" s="47">
        <v>8</v>
      </c>
      <c r="AC28" s="82">
        <v>1</v>
      </c>
      <c r="AD28" s="49">
        <f t="shared" si="7"/>
        <v>6.8999999999999997E-4</v>
      </c>
      <c r="AE28" s="47">
        <v>63</v>
      </c>
      <c r="AF28" s="50">
        <f t="shared" si="8"/>
        <v>91304.34782608696</v>
      </c>
      <c r="AG28" s="51">
        <v>2250</v>
      </c>
      <c r="AH28" s="52">
        <f t="shared" si="9"/>
        <v>2.4642857142857143E-2</v>
      </c>
      <c r="AI28" s="86" t="s">
        <v>176</v>
      </c>
      <c r="AJ28" s="84">
        <v>3.4000000000000002E-2</v>
      </c>
      <c r="AK28" s="55">
        <f t="shared" si="10"/>
        <v>0.23400000000000001</v>
      </c>
      <c r="AL28" s="52">
        <f t="shared" si="11"/>
        <v>0.34866000000000003</v>
      </c>
      <c r="AM28" s="52">
        <f t="shared" si="0"/>
        <v>1.8633028571428571</v>
      </c>
      <c r="AN28" s="56">
        <v>0</v>
      </c>
      <c r="AO28" s="71">
        <f t="shared" si="1"/>
        <v>0</v>
      </c>
      <c r="AP28" s="56">
        <v>0.06</v>
      </c>
      <c r="AQ28" s="52">
        <f t="shared" si="2"/>
        <v>0.19500000000000001</v>
      </c>
      <c r="AR28" s="57">
        <v>0</v>
      </c>
      <c r="AS28" s="56">
        <v>0</v>
      </c>
      <c r="AT28" s="71">
        <f t="shared" si="3"/>
        <v>0</v>
      </c>
      <c r="AU28" s="52">
        <f t="shared" si="4"/>
        <v>0.19500000000000001</v>
      </c>
      <c r="AV28" s="52">
        <f t="shared" si="5"/>
        <v>2.058302857142857</v>
      </c>
      <c r="AW28" s="72">
        <f t="shared" si="6"/>
        <v>0.36667604395604403</v>
      </c>
      <c r="AX28" s="70">
        <v>3.25</v>
      </c>
      <c r="AY28" s="61"/>
      <c r="AZ28" s="72" t="str">
        <f t="shared" si="12"/>
        <v/>
      </c>
      <c r="BA28" s="61"/>
      <c r="BB28" s="35">
        <v>500</v>
      </c>
      <c r="BC28" s="52">
        <f t="shared" si="21"/>
        <v>1029.1514285714286</v>
      </c>
      <c r="BD28" s="71">
        <f t="shared" si="22"/>
        <v>1625</v>
      </c>
      <c r="BE28" s="71">
        <f t="shared" si="23"/>
        <v>0</v>
      </c>
      <c r="BF28" s="63" t="str">
        <f t="shared" si="16"/>
        <v/>
      </c>
      <c r="BG28" s="41"/>
      <c r="BH28" s="41"/>
      <c r="BI28" s="35" t="s">
        <v>76</v>
      </c>
      <c r="BJ28" s="35" t="s">
        <v>77</v>
      </c>
      <c r="BK28" s="85" t="s">
        <v>171</v>
      </c>
    </row>
    <row r="29" spans="1:63" ht="20" customHeight="1" x14ac:dyDescent="0.35">
      <c r="A29" s="69">
        <v>32</v>
      </c>
      <c r="B29" s="34"/>
      <c r="C29" s="35"/>
      <c r="D29" s="34"/>
      <c r="E29" s="35" t="s">
        <v>63</v>
      </c>
      <c r="F29" s="35" t="s">
        <v>64</v>
      </c>
      <c r="G29" s="77" t="s">
        <v>163</v>
      </c>
      <c r="H29" s="35" t="s">
        <v>184</v>
      </c>
      <c r="I29" s="35" t="s">
        <v>185</v>
      </c>
      <c r="J29" s="78" t="s">
        <v>166</v>
      </c>
      <c r="K29" s="34"/>
      <c r="L29" s="79" t="s">
        <v>186</v>
      </c>
      <c r="M29" s="39" t="s">
        <v>167</v>
      </c>
      <c r="N29" s="41"/>
      <c r="O29" s="41"/>
      <c r="P29" s="42" t="s">
        <v>187</v>
      </c>
      <c r="Q29" s="41"/>
      <c r="R29" s="40" t="s">
        <v>72</v>
      </c>
      <c r="S29" s="70">
        <f>'[1]Sunny 12.16'!Q35</f>
        <v>2.2000000000000002</v>
      </c>
      <c r="T29" s="40" t="s">
        <v>73</v>
      </c>
      <c r="U29" s="36"/>
      <c r="V29" s="80"/>
      <c r="W29" s="80"/>
      <c r="X29" s="80"/>
      <c r="Y29" s="81">
        <v>15</v>
      </c>
      <c r="Z29" s="81">
        <v>4</v>
      </c>
      <c r="AA29" s="81">
        <v>11.5</v>
      </c>
      <c r="AB29" s="47">
        <v>8</v>
      </c>
      <c r="AC29" s="82">
        <v>1</v>
      </c>
      <c r="AD29" s="49">
        <f t="shared" si="7"/>
        <v>6.8999999999999997E-4</v>
      </c>
      <c r="AE29" s="47">
        <v>63</v>
      </c>
      <c r="AF29" s="50">
        <f t="shared" si="8"/>
        <v>91304.34782608696</v>
      </c>
      <c r="AG29" s="51">
        <v>2250</v>
      </c>
      <c r="AH29" s="52">
        <f t="shared" si="9"/>
        <v>2.4642857142857143E-2</v>
      </c>
      <c r="AI29" s="86" t="s">
        <v>176</v>
      </c>
      <c r="AJ29" s="84">
        <v>3.4000000000000002E-2</v>
      </c>
      <c r="AK29" s="55">
        <f t="shared" si="10"/>
        <v>0.23400000000000001</v>
      </c>
      <c r="AL29" s="52">
        <f t="shared" si="11"/>
        <v>0.51480000000000004</v>
      </c>
      <c r="AM29" s="52">
        <f t="shared" si="0"/>
        <v>2.7394428571428575</v>
      </c>
      <c r="AN29" s="56">
        <v>0</v>
      </c>
      <c r="AO29" s="71">
        <f t="shared" si="1"/>
        <v>0</v>
      </c>
      <c r="AP29" s="56">
        <v>0.06</v>
      </c>
      <c r="AQ29" s="52">
        <f t="shared" si="2"/>
        <v>0.255</v>
      </c>
      <c r="AR29" s="57">
        <v>0</v>
      </c>
      <c r="AS29" s="56">
        <v>0</v>
      </c>
      <c r="AT29" s="71">
        <f t="shared" si="3"/>
        <v>0</v>
      </c>
      <c r="AU29" s="52">
        <f t="shared" si="4"/>
        <v>0.255</v>
      </c>
      <c r="AV29" s="52">
        <f t="shared" si="5"/>
        <v>2.9944428571428574</v>
      </c>
      <c r="AW29" s="72">
        <f t="shared" si="6"/>
        <v>0.29542521008403355</v>
      </c>
      <c r="AX29" s="70">
        <v>4.25</v>
      </c>
      <c r="AY29" s="61"/>
      <c r="AZ29" s="72" t="str">
        <f t="shared" si="12"/>
        <v/>
      </c>
      <c r="BA29" s="61"/>
      <c r="BB29" s="35">
        <v>500</v>
      </c>
      <c r="BC29" s="52">
        <f t="shared" si="21"/>
        <v>1497.2214285714288</v>
      </c>
      <c r="BD29" s="71">
        <f t="shared" si="22"/>
        <v>2125</v>
      </c>
      <c r="BE29" s="71">
        <f t="shared" si="23"/>
        <v>0</v>
      </c>
      <c r="BF29" s="63" t="str">
        <f t="shared" si="16"/>
        <v/>
      </c>
      <c r="BG29" s="41"/>
      <c r="BH29" s="41"/>
      <c r="BI29" s="35" t="s">
        <v>76</v>
      </c>
      <c r="BJ29" s="35" t="s">
        <v>77</v>
      </c>
      <c r="BK29" s="85" t="s">
        <v>171</v>
      </c>
    </row>
    <row r="30" spans="1:63" ht="20" customHeight="1" x14ac:dyDescent="0.35">
      <c r="A30" s="69">
        <v>33</v>
      </c>
      <c r="B30" s="34"/>
      <c r="C30" s="35"/>
      <c r="D30" s="34"/>
      <c r="E30" s="35" t="s">
        <v>63</v>
      </c>
      <c r="F30" s="35" t="s">
        <v>64</v>
      </c>
      <c r="G30" s="77" t="s">
        <v>163</v>
      </c>
      <c r="H30" s="35" t="s">
        <v>188</v>
      </c>
      <c r="I30" s="35" t="s">
        <v>189</v>
      </c>
      <c r="J30" s="78" t="s">
        <v>166</v>
      </c>
      <c r="K30" s="34"/>
      <c r="L30" s="79" t="s">
        <v>190</v>
      </c>
      <c r="M30" s="39" t="s">
        <v>167</v>
      </c>
      <c r="N30" s="41"/>
      <c r="O30" s="41"/>
      <c r="P30" s="42" t="s">
        <v>191</v>
      </c>
      <c r="Q30" s="41"/>
      <c r="R30" s="40" t="s">
        <v>72</v>
      </c>
      <c r="S30" s="70">
        <f>'[1]Sunny 12.16'!Q36</f>
        <v>2.25</v>
      </c>
      <c r="T30" s="40" t="s">
        <v>73</v>
      </c>
      <c r="U30" s="36"/>
      <c r="V30" s="80"/>
      <c r="W30" s="80"/>
      <c r="X30" s="80"/>
      <c r="Y30" s="81">
        <v>17</v>
      </c>
      <c r="Z30" s="81">
        <v>9</v>
      </c>
      <c r="AA30" s="81">
        <v>12</v>
      </c>
      <c r="AB30" s="47">
        <v>8</v>
      </c>
      <c r="AC30" s="82">
        <v>1</v>
      </c>
      <c r="AD30" s="49">
        <f t="shared" si="7"/>
        <v>1.836E-3</v>
      </c>
      <c r="AE30" s="47">
        <v>63</v>
      </c>
      <c r="AF30" s="50">
        <f t="shared" si="8"/>
        <v>34313.725490196077</v>
      </c>
      <c r="AG30" s="51">
        <v>2250</v>
      </c>
      <c r="AH30" s="52">
        <f t="shared" si="9"/>
        <v>6.5571428571428572E-2</v>
      </c>
      <c r="AI30" s="86" t="s">
        <v>176</v>
      </c>
      <c r="AJ30" s="84">
        <v>3.4000000000000002E-2</v>
      </c>
      <c r="AK30" s="55">
        <f t="shared" si="10"/>
        <v>0.23400000000000001</v>
      </c>
      <c r="AL30" s="52">
        <f t="shared" si="11"/>
        <v>0.52650000000000008</v>
      </c>
      <c r="AM30" s="52">
        <f t="shared" si="0"/>
        <v>2.8420714285714284</v>
      </c>
      <c r="AN30" s="56">
        <v>0</v>
      </c>
      <c r="AO30" s="71">
        <f t="shared" si="1"/>
        <v>0</v>
      </c>
      <c r="AP30" s="56">
        <v>0.06</v>
      </c>
      <c r="AQ30" s="52">
        <f t="shared" si="2"/>
        <v>0.28499999999999998</v>
      </c>
      <c r="AR30" s="57">
        <v>0</v>
      </c>
      <c r="AS30" s="56">
        <v>0</v>
      </c>
      <c r="AT30" s="71">
        <f t="shared" si="3"/>
        <v>0</v>
      </c>
      <c r="AU30" s="52">
        <f t="shared" si="4"/>
        <v>0.28499999999999998</v>
      </c>
      <c r="AV30" s="52">
        <f t="shared" si="5"/>
        <v>3.1270714285714285</v>
      </c>
      <c r="AW30" s="72">
        <f t="shared" si="6"/>
        <v>0.34166917293233084</v>
      </c>
      <c r="AX30" s="70">
        <v>4.75</v>
      </c>
      <c r="AY30" s="61"/>
      <c r="AZ30" s="72" t="str">
        <f t="shared" si="12"/>
        <v/>
      </c>
      <c r="BA30" s="61"/>
      <c r="BB30" s="35">
        <v>500</v>
      </c>
      <c r="BC30" s="52">
        <f t="shared" si="21"/>
        <v>1563.5357142857142</v>
      </c>
      <c r="BD30" s="71">
        <f t="shared" si="22"/>
        <v>2375</v>
      </c>
      <c r="BE30" s="71">
        <f t="shared" si="23"/>
        <v>0</v>
      </c>
      <c r="BF30" s="63" t="str">
        <f t="shared" si="16"/>
        <v/>
      </c>
      <c r="BG30" s="41"/>
      <c r="BH30" s="41"/>
      <c r="BI30" s="35" t="s">
        <v>76</v>
      </c>
      <c r="BJ30" s="35" t="s">
        <v>77</v>
      </c>
      <c r="BK30" s="85" t="s">
        <v>171</v>
      </c>
    </row>
    <row r="31" spans="1:63" ht="20" customHeight="1" x14ac:dyDescent="0.35">
      <c r="A31" s="69">
        <v>34</v>
      </c>
      <c r="B31" s="34"/>
      <c r="C31" s="35"/>
      <c r="D31" s="34"/>
      <c r="E31" s="35" t="s">
        <v>63</v>
      </c>
      <c r="F31" s="35" t="s">
        <v>64</v>
      </c>
      <c r="G31" s="77" t="s">
        <v>163</v>
      </c>
      <c r="H31" s="35" t="s">
        <v>192</v>
      </c>
      <c r="I31" s="35" t="s">
        <v>94</v>
      </c>
      <c r="J31" s="78" t="s">
        <v>166</v>
      </c>
      <c r="K31" s="34"/>
      <c r="L31" s="79" t="s">
        <v>193</v>
      </c>
      <c r="M31" s="39" t="s">
        <v>167</v>
      </c>
      <c r="N31" s="41"/>
      <c r="O31" s="41"/>
      <c r="P31" s="42" t="s">
        <v>194</v>
      </c>
      <c r="Q31" s="41"/>
      <c r="R31" s="40" t="s">
        <v>72</v>
      </c>
      <c r="S31" s="70">
        <f>'[1]Sunny 12.16'!Q37</f>
        <v>2.69</v>
      </c>
      <c r="T31" s="40" t="s">
        <v>73</v>
      </c>
      <c r="U31" s="36"/>
      <c r="V31" s="80"/>
      <c r="W31" s="80"/>
      <c r="X31" s="80"/>
      <c r="Y31" s="81">
        <v>14</v>
      </c>
      <c r="Z31" s="81">
        <v>14</v>
      </c>
      <c r="AA31" s="81">
        <v>32.5</v>
      </c>
      <c r="AB31" s="47">
        <v>8</v>
      </c>
      <c r="AC31" s="82">
        <v>1</v>
      </c>
      <c r="AD31" s="49">
        <f t="shared" si="7"/>
        <v>6.3699999999999998E-3</v>
      </c>
      <c r="AE31" s="47">
        <v>63</v>
      </c>
      <c r="AF31" s="50">
        <f t="shared" si="8"/>
        <v>9890.1098901098903</v>
      </c>
      <c r="AG31" s="51">
        <v>2250</v>
      </c>
      <c r="AH31" s="52">
        <f t="shared" si="9"/>
        <v>0.22750000000000001</v>
      </c>
      <c r="AI31" s="86" t="s">
        <v>176</v>
      </c>
      <c r="AJ31" s="84">
        <v>3.4000000000000002E-2</v>
      </c>
      <c r="AK31" s="55">
        <f t="shared" si="10"/>
        <v>0.23400000000000001</v>
      </c>
      <c r="AL31" s="52">
        <f t="shared" si="11"/>
        <v>0.62946000000000002</v>
      </c>
      <c r="AM31" s="52">
        <f t="shared" si="0"/>
        <v>3.5469599999999999</v>
      </c>
      <c r="AN31" s="56">
        <v>0</v>
      </c>
      <c r="AO31" s="71">
        <f t="shared" si="1"/>
        <v>0</v>
      </c>
      <c r="AP31" s="56">
        <v>0.06</v>
      </c>
      <c r="AQ31" s="52">
        <f t="shared" si="2"/>
        <v>0.32999999999999996</v>
      </c>
      <c r="AR31" s="57">
        <v>0</v>
      </c>
      <c r="AS31" s="56">
        <v>0</v>
      </c>
      <c r="AT31" s="71">
        <f t="shared" si="3"/>
        <v>0</v>
      </c>
      <c r="AU31" s="52">
        <f t="shared" si="4"/>
        <v>0.32999999999999996</v>
      </c>
      <c r="AV31" s="52">
        <f t="shared" si="5"/>
        <v>3.87696</v>
      </c>
      <c r="AW31" s="72">
        <f t="shared" si="6"/>
        <v>0.29509818181818182</v>
      </c>
      <c r="AX31" s="87">
        <v>5.5</v>
      </c>
      <c r="AY31" s="61"/>
      <c r="AZ31" s="72" t="str">
        <f t="shared" si="12"/>
        <v/>
      </c>
      <c r="BA31" s="61"/>
      <c r="BB31" s="35">
        <v>500</v>
      </c>
      <c r="BC31" s="52">
        <f t="shared" si="21"/>
        <v>1938.48</v>
      </c>
      <c r="BD31" s="71">
        <f t="shared" si="22"/>
        <v>2750</v>
      </c>
      <c r="BE31" s="71">
        <f t="shared" si="23"/>
        <v>0</v>
      </c>
      <c r="BF31" s="63" t="str">
        <f t="shared" si="16"/>
        <v/>
      </c>
      <c r="BG31" s="41"/>
      <c r="BH31" s="41"/>
      <c r="BI31" s="35" t="s">
        <v>76</v>
      </c>
      <c r="BJ31" s="35" t="s">
        <v>77</v>
      </c>
      <c r="BK31" s="85" t="s">
        <v>171</v>
      </c>
    </row>
    <row r="32" spans="1:63" ht="20" customHeight="1" x14ac:dyDescent="0.35">
      <c r="A32" s="69">
        <v>35</v>
      </c>
      <c r="B32" s="34"/>
      <c r="C32" s="35"/>
      <c r="D32" s="34"/>
      <c r="E32" s="35" t="s">
        <v>63</v>
      </c>
      <c r="F32" s="35" t="s">
        <v>64</v>
      </c>
      <c r="G32" s="77" t="s">
        <v>163</v>
      </c>
      <c r="H32" s="88" t="s">
        <v>195</v>
      </c>
      <c r="I32" s="88" t="s">
        <v>196</v>
      </c>
      <c r="J32" s="78" t="s">
        <v>166</v>
      </c>
      <c r="K32" s="34"/>
      <c r="L32" s="79" t="s">
        <v>197</v>
      </c>
      <c r="M32" s="39" t="s">
        <v>167</v>
      </c>
      <c r="N32" s="41"/>
      <c r="O32" s="41"/>
      <c r="P32" s="42" t="s">
        <v>198</v>
      </c>
      <c r="Q32" s="41"/>
      <c r="R32" s="40" t="s">
        <v>72</v>
      </c>
      <c r="S32" s="70">
        <f>'[1]Sunny 12.16'!Q38</f>
        <v>3.78</v>
      </c>
      <c r="T32" s="40" t="s">
        <v>73</v>
      </c>
      <c r="U32" s="36"/>
      <c r="V32" s="80"/>
      <c r="W32" s="80"/>
      <c r="X32" s="80"/>
      <c r="Y32" s="81">
        <v>11</v>
      </c>
      <c r="Z32" s="81">
        <v>11</v>
      </c>
      <c r="AA32" s="81">
        <v>40</v>
      </c>
      <c r="AB32" s="47">
        <v>8</v>
      </c>
      <c r="AC32" s="82">
        <v>1</v>
      </c>
      <c r="AD32" s="49">
        <f t="shared" si="7"/>
        <v>4.8399999999999997E-3</v>
      </c>
      <c r="AE32" s="47">
        <v>63</v>
      </c>
      <c r="AF32" s="50">
        <f t="shared" si="8"/>
        <v>13016.528925619836</v>
      </c>
      <c r="AG32" s="51">
        <v>2250</v>
      </c>
      <c r="AH32" s="52">
        <f t="shared" si="9"/>
        <v>0.17285714285714285</v>
      </c>
      <c r="AI32" s="86" t="s">
        <v>176</v>
      </c>
      <c r="AJ32" s="84">
        <v>3.4000000000000002E-2</v>
      </c>
      <c r="AK32" s="55">
        <f t="shared" si="10"/>
        <v>0.23400000000000001</v>
      </c>
      <c r="AL32" s="52">
        <f t="shared" si="11"/>
        <v>0.88451999999999997</v>
      </c>
      <c r="AM32" s="52">
        <f t="shared" si="0"/>
        <v>4.837377142857143</v>
      </c>
      <c r="AN32" s="56">
        <v>0</v>
      </c>
      <c r="AO32" s="71">
        <f t="shared" si="1"/>
        <v>0</v>
      </c>
      <c r="AP32" s="56">
        <v>0.06</v>
      </c>
      <c r="AQ32" s="52">
        <f t="shared" si="2"/>
        <v>0.47099999999999997</v>
      </c>
      <c r="AR32" s="57">
        <v>0</v>
      </c>
      <c r="AS32" s="56">
        <v>0</v>
      </c>
      <c r="AT32" s="71">
        <f t="shared" si="3"/>
        <v>0</v>
      </c>
      <c r="AU32" s="52">
        <f t="shared" si="4"/>
        <v>0.47099999999999997</v>
      </c>
      <c r="AV32" s="52">
        <f t="shared" si="5"/>
        <v>5.3083771428571431</v>
      </c>
      <c r="AW32" s="72">
        <f t="shared" si="6"/>
        <v>0.32377361237488622</v>
      </c>
      <c r="AX32" s="87">
        <v>7.85</v>
      </c>
      <c r="AY32" s="61"/>
      <c r="AZ32" s="72" t="str">
        <f t="shared" si="12"/>
        <v/>
      </c>
      <c r="BA32" s="61"/>
      <c r="BB32" s="35">
        <v>500</v>
      </c>
      <c r="BC32" s="52">
        <f t="shared" si="21"/>
        <v>2654.1885714285718</v>
      </c>
      <c r="BD32" s="71">
        <f t="shared" si="22"/>
        <v>3925</v>
      </c>
      <c r="BE32" s="71">
        <f t="shared" si="23"/>
        <v>0</v>
      </c>
      <c r="BF32" s="63" t="str">
        <f t="shared" si="16"/>
        <v/>
      </c>
      <c r="BG32" s="41"/>
      <c r="BH32" s="41"/>
      <c r="BI32" s="35" t="s">
        <v>76</v>
      </c>
      <c r="BJ32" s="35" t="s">
        <v>77</v>
      </c>
      <c r="BK32" s="85" t="s">
        <v>171</v>
      </c>
    </row>
    <row r="33" spans="1:63" ht="20" customHeight="1" x14ac:dyDescent="0.35">
      <c r="A33" s="69">
        <v>36</v>
      </c>
      <c r="B33" s="34"/>
      <c r="C33" s="35"/>
      <c r="D33" s="34"/>
      <c r="E33" s="35" t="s">
        <v>63</v>
      </c>
      <c r="F33" s="35" t="s">
        <v>64</v>
      </c>
      <c r="G33" s="77" t="s">
        <v>163</v>
      </c>
      <c r="H33" s="88" t="s">
        <v>199</v>
      </c>
      <c r="I33" s="88" t="s">
        <v>200</v>
      </c>
      <c r="J33" s="78" t="s">
        <v>166</v>
      </c>
      <c r="K33" s="34"/>
      <c r="L33" s="79" t="s">
        <v>201</v>
      </c>
      <c r="M33" s="39" t="s">
        <v>167</v>
      </c>
      <c r="N33" s="41"/>
      <c r="O33" s="41"/>
      <c r="P33" s="42" t="s">
        <v>202</v>
      </c>
      <c r="Q33" s="41"/>
      <c r="R33" s="40" t="s">
        <v>72</v>
      </c>
      <c r="S33" s="70">
        <f>'[1]Sunny 12.16'!Q39</f>
        <v>3.93</v>
      </c>
      <c r="T33" s="40" t="s">
        <v>73</v>
      </c>
      <c r="U33" s="36"/>
      <c r="V33" s="80"/>
      <c r="W33" s="80"/>
      <c r="X33" s="80"/>
      <c r="Y33" s="81">
        <v>12</v>
      </c>
      <c r="Z33" s="81">
        <v>12</v>
      </c>
      <c r="AA33" s="81">
        <v>43</v>
      </c>
      <c r="AB33" s="47">
        <v>8</v>
      </c>
      <c r="AC33" s="82">
        <v>1</v>
      </c>
      <c r="AD33" s="49">
        <f t="shared" si="7"/>
        <v>6.1919999999999996E-3</v>
      </c>
      <c r="AE33" s="47">
        <v>63</v>
      </c>
      <c r="AF33" s="50">
        <f t="shared" si="8"/>
        <v>10174.418604651164</v>
      </c>
      <c r="AG33" s="51">
        <v>2250</v>
      </c>
      <c r="AH33" s="52">
        <f t="shared" si="9"/>
        <v>0.22114285714285711</v>
      </c>
      <c r="AI33" s="86" t="s">
        <v>176</v>
      </c>
      <c r="AJ33" s="84">
        <v>3.4000000000000002E-2</v>
      </c>
      <c r="AK33" s="55">
        <f t="shared" si="10"/>
        <v>0.23400000000000001</v>
      </c>
      <c r="AL33" s="52">
        <f t="shared" si="11"/>
        <v>0.9196200000000001</v>
      </c>
      <c r="AM33" s="52">
        <f t="shared" si="0"/>
        <v>5.0707628571428573</v>
      </c>
      <c r="AN33" s="56">
        <v>0</v>
      </c>
      <c r="AO33" s="71">
        <f t="shared" si="1"/>
        <v>0</v>
      </c>
      <c r="AP33" s="56">
        <v>0.06</v>
      </c>
      <c r="AQ33" s="52">
        <f t="shared" si="2"/>
        <v>0.44099999999999995</v>
      </c>
      <c r="AR33" s="57">
        <v>0</v>
      </c>
      <c r="AS33" s="56">
        <v>0</v>
      </c>
      <c r="AT33" s="71">
        <f t="shared" si="3"/>
        <v>0</v>
      </c>
      <c r="AU33" s="52">
        <f t="shared" si="4"/>
        <v>0.44099999999999995</v>
      </c>
      <c r="AV33" s="52">
        <f t="shared" si="5"/>
        <v>5.5117628571428572</v>
      </c>
      <c r="AW33" s="72">
        <f t="shared" si="6"/>
        <v>0.25010029154518948</v>
      </c>
      <c r="AX33" s="87">
        <v>7.35</v>
      </c>
      <c r="AY33" s="61"/>
      <c r="AZ33" s="72" t="str">
        <f t="shared" si="12"/>
        <v/>
      </c>
      <c r="BA33" s="61"/>
      <c r="BB33" s="35">
        <v>500</v>
      </c>
      <c r="BC33" s="52">
        <f t="shared" si="21"/>
        <v>2755.8814285714284</v>
      </c>
      <c r="BD33" s="71">
        <f t="shared" si="22"/>
        <v>3675</v>
      </c>
      <c r="BE33" s="71">
        <f t="shared" si="23"/>
        <v>0</v>
      </c>
      <c r="BF33" s="63" t="str">
        <f t="shared" si="16"/>
        <v/>
      </c>
      <c r="BG33" s="41"/>
      <c r="BH33" s="41"/>
      <c r="BI33" s="35" t="s">
        <v>76</v>
      </c>
      <c r="BJ33" s="35" t="s">
        <v>77</v>
      </c>
      <c r="BK33" s="85" t="s">
        <v>171</v>
      </c>
    </row>
    <row r="34" spans="1:63" ht="20" customHeight="1" x14ac:dyDescent="0.35">
      <c r="A34" s="69">
        <v>37</v>
      </c>
      <c r="B34" s="34"/>
      <c r="C34" s="35"/>
      <c r="D34" s="34"/>
      <c r="E34" s="35" t="s">
        <v>63</v>
      </c>
      <c r="F34" s="35" t="s">
        <v>64</v>
      </c>
      <c r="G34" s="77" t="s">
        <v>163</v>
      </c>
      <c r="H34" s="88" t="s">
        <v>203</v>
      </c>
      <c r="I34" s="88" t="s">
        <v>204</v>
      </c>
      <c r="J34" s="78" t="s">
        <v>166</v>
      </c>
      <c r="K34" s="34"/>
      <c r="L34" s="79" t="s">
        <v>205</v>
      </c>
      <c r="M34" s="39" t="s">
        <v>167</v>
      </c>
      <c r="N34" s="41"/>
      <c r="O34" s="41"/>
      <c r="P34" s="42" t="s">
        <v>206</v>
      </c>
      <c r="Q34" s="41"/>
      <c r="R34" s="40" t="s">
        <v>72</v>
      </c>
      <c r="S34" s="70">
        <f>'[1]Sunny 12.16'!Q40</f>
        <v>4.29</v>
      </c>
      <c r="T34" s="40" t="s">
        <v>73</v>
      </c>
      <c r="U34" s="36"/>
      <c r="V34" s="80"/>
      <c r="W34" s="80"/>
      <c r="X34" s="80"/>
      <c r="Y34" s="81">
        <v>21</v>
      </c>
      <c r="Z34" s="81">
        <v>21</v>
      </c>
      <c r="AA34" s="81">
        <v>22</v>
      </c>
      <c r="AB34" s="47">
        <v>8</v>
      </c>
      <c r="AC34" s="82">
        <v>1</v>
      </c>
      <c r="AD34" s="49">
        <f t="shared" si="7"/>
        <v>9.7020000000000006E-3</v>
      </c>
      <c r="AE34" s="47">
        <v>63</v>
      </c>
      <c r="AF34" s="50">
        <f t="shared" si="8"/>
        <v>6493.5064935064929</v>
      </c>
      <c r="AG34" s="51">
        <v>2250</v>
      </c>
      <c r="AH34" s="52">
        <f t="shared" si="9"/>
        <v>0.34650000000000003</v>
      </c>
      <c r="AI34" s="86" t="s">
        <v>176</v>
      </c>
      <c r="AJ34" s="84">
        <v>3.4000000000000002E-2</v>
      </c>
      <c r="AK34" s="55">
        <f t="shared" si="10"/>
        <v>0.23400000000000001</v>
      </c>
      <c r="AL34" s="52">
        <f t="shared" si="11"/>
        <v>1.00386</v>
      </c>
      <c r="AM34" s="52">
        <f t="shared" si="0"/>
        <v>5.6403599999999994</v>
      </c>
      <c r="AN34" s="56">
        <v>0</v>
      </c>
      <c r="AO34" s="71">
        <f t="shared" si="1"/>
        <v>0</v>
      </c>
      <c r="AP34" s="56">
        <v>0.06</v>
      </c>
      <c r="AQ34" s="52">
        <f t="shared" si="2"/>
        <v>0.47699999999999998</v>
      </c>
      <c r="AR34" s="57">
        <v>0</v>
      </c>
      <c r="AS34" s="56">
        <v>0</v>
      </c>
      <c r="AT34" s="71">
        <f t="shared" si="3"/>
        <v>0</v>
      </c>
      <c r="AU34" s="52">
        <f t="shared" si="4"/>
        <v>0.47699999999999998</v>
      </c>
      <c r="AV34" s="52">
        <f t="shared" si="5"/>
        <v>6.1173599999999997</v>
      </c>
      <c r="AW34" s="72">
        <f t="shared" si="6"/>
        <v>0.23052075471698119</v>
      </c>
      <c r="AX34" s="89">
        <v>7.95</v>
      </c>
      <c r="AY34" s="61"/>
      <c r="AZ34" s="72" t="str">
        <f t="shared" si="12"/>
        <v/>
      </c>
      <c r="BA34" s="61"/>
      <c r="BB34" s="35">
        <v>500</v>
      </c>
      <c r="BC34" s="52">
        <f t="shared" si="21"/>
        <v>3058.68</v>
      </c>
      <c r="BD34" s="71">
        <f t="shared" si="22"/>
        <v>3975</v>
      </c>
      <c r="BE34" s="71">
        <f t="shared" si="23"/>
        <v>0</v>
      </c>
      <c r="BF34" s="63" t="str">
        <f t="shared" si="16"/>
        <v/>
      </c>
      <c r="BG34" s="41"/>
      <c r="BH34" s="41"/>
      <c r="BI34" s="35" t="s">
        <v>76</v>
      </c>
      <c r="BJ34" s="35" t="s">
        <v>77</v>
      </c>
      <c r="BK34" s="85" t="s">
        <v>171</v>
      </c>
    </row>
    <row r="35" spans="1:63" ht="20" customHeight="1" x14ac:dyDescent="0.35">
      <c r="A35" s="69">
        <v>38</v>
      </c>
      <c r="B35" s="34"/>
      <c r="C35" s="35"/>
      <c r="D35" s="34"/>
      <c r="E35" s="35" t="s">
        <v>63</v>
      </c>
      <c r="F35" s="35" t="s">
        <v>64</v>
      </c>
      <c r="G35" s="77" t="s">
        <v>163</v>
      </c>
      <c r="H35" s="35" t="s">
        <v>207</v>
      </c>
      <c r="I35" s="35" t="s">
        <v>208</v>
      </c>
      <c r="J35" s="78" t="s">
        <v>166</v>
      </c>
      <c r="K35" s="34"/>
      <c r="L35" s="79" t="s">
        <v>209</v>
      </c>
      <c r="M35" s="39" t="s">
        <v>167</v>
      </c>
      <c r="N35" s="41"/>
      <c r="O35" s="41"/>
      <c r="P35" s="42" t="s">
        <v>210</v>
      </c>
      <c r="Q35" s="41"/>
      <c r="R35" s="40" t="s">
        <v>72</v>
      </c>
      <c r="S35" s="70">
        <f>'[1]Sunny 12.16'!Q41</f>
        <v>6.4</v>
      </c>
      <c r="T35" s="40" t="s">
        <v>73</v>
      </c>
      <c r="U35" s="36"/>
      <c r="V35" s="80"/>
      <c r="W35" s="80"/>
      <c r="X35" s="80"/>
      <c r="Y35" s="81">
        <v>25</v>
      </c>
      <c r="Z35" s="81">
        <v>25</v>
      </c>
      <c r="AA35" s="81">
        <v>30</v>
      </c>
      <c r="AB35" s="47">
        <v>8</v>
      </c>
      <c r="AC35" s="82">
        <v>1</v>
      </c>
      <c r="AD35" s="49">
        <f t="shared" si="7"/>
        <v>1.8749999999999999E-2</v>
      </c>
      <c r="AE35" s="47">
        <v>63</v>
      </c>
      <c r="AF35" s="50">
        <f t="shared" si="8"/>
        <v>3360</v>
      </c>
      <c r="AG35" s="51">
        <v>2250</v>
      </c>
      <c r="AH35" s="52">
        <f t="shared" si="9"/>
        <v>0.6696428571428571</v>
      </c>
      <c r="AI35" s="86" t="s">
        <v>176</v>
      </c>
      <c r="AJ35" s="84">
        <v>3.4000000000000002E-2</v>
      </c>
      <c r="AK35" s="55">
        <f t="shared" si="10"/>
        <v>0.23400000000000001</v>
      </c>
      <c r="AL35" s="52">
        <f t="shared" si="11"/>
        <v>1.4976000000000003</v>
      </c>
      <c r="AM35" s="52">
        <f t="shared" si="0"/>
        <v>8.5672428571428583</v>
      </c>
      <c r="AN35" s="56">
        <v>0</v>
      </c>
      <c r="AO35" s="71">
        <f t="shared" si="1"/>
        <v>0</v>
      </c>
      <c r="AP35" s="56">
        <v>0.06</v>
      </c>
      <c r="AQ35" s="52">
        <f t="shared" si="2"/>
        <v>0.82499999999999996</v>
      </c>
      <c r="AR35" s="57">
        <v>0</v>
      </c>
      <c r="AS35" s="56">
        <v>0</v>
      </c>
      <c r="AT35" s="71">
        <f t="shared" si="3"/>
        <v>0</v>
      </c>
      <c r="AU35" s="52">
        <f t="shared" si="4"/>
        <v>0.82499999999999996</v>
      </c>
      <c r="AV35" s="52">
        <f t="shared" si="5"/>
        <v>9.3922428571428576</v>
      </c>
      <c r="AW35" s="72">
        <f t="shared" si="6"/>
        <v>0.31692779220779216</v>
      </c>
      <c r="AX35" s="89">
        <v>13.75</v>
      </c>
      <c r="AY35" s="61"/>
      <c r="AZ35" s="72" t="str">
        <f t="shared" si="12"/>
        <v/>
      </c>
      <c r="BA35" s="61"/>
      <c r="BB35" s="35">
        <v>500</v>
      </c>
      <c r="BC35" s="52">
        <f t="shared" si="21"/>
        <v>4696.1214285714286</v>
      </c>
      <c r="BD35" s="71">
        <f t="shared" si="22"/>
        <v>6875</v>
      </c>
      <c r="BE35" s="71">
        <f t="shared" si="23"/>
        <v>0</v>
      </c>
      <c r="BF35" s="63" t="str">
        <f t="shared" si="16"/>
        <v/>
      </c>
      <c r="BG35" s="41"/>
      <c r="BH35" s="41"/>
      <c r="BI35" s="35" t="s">
        <v>76</v>
      </c>
      <c r="BJ35" s="35" t="s">
        <v>77</v>
      </c>
      <c r="BK35" s="85" t="s">
        <v>171</v>
      </c>
    </row>
    <row r="36" spans="1:63" ht="20" customHeight="1" x14ac:dyDescent="0.35">
      <c r="A36" s="69">
        <v>40</v>
      </c>
      <c r="B36" s="90"/>
      <c r="C36" s="35"/>
      <c r="D36" s="91" t="s">
        <v>518</v>
      </c>
      <c r="E36" s="35" t="s">
        <v>63</v>
      </c>
      <c r="F36" s="35" t="s">
        <v>64</v>
      </c>
      <c r="G36" s="92" t="s">
        <v>211</v>
      </c>
      <c r="H36" s="67" t="s">
        <v>212</v>
      </c>
      <c r="I36" s="67" t="str">
        <f>I17</f>
        <v xml:space="preserve"> Cotton jar </v>
      </c>
      <c r="J36" s="92" t="s">
        <v>213</v>
      </c>
      <c r="K36" s="91" t="s">
        <v>214</v>
      </c>
      <c r="L36" s="35" t="s">
        <v>215</v>
      </c>
      <c r="M36" s="39" t="s">
        <v>216</v>
      </c>
      <c r="N36" s="41"/>
      <c r="O36" s="41"/>
      <c r="P36" s="42" t="s">
        <v>217</v>
      </c>
      <c r="Q36" s="41"/>
      <c r="R36" s="40" t="s">
        <v>72</v>
      </c>
      <c r="S36" s="70">
        <f>'[1]Sunny 12.16'!Q43</f>
        <v>2.1</v>
      </c>
      <c r="T36" s="40" t="s">
        <v>73</v>
      </c>
      <c r="U36" s="36" t="s">
        <v>218</v>
      </c>
      <c r="V36" s="34">
        <v>50</v>
      </c>
      <c r="W36" s="34">
        <v>40</v>
      </c>
      <c r="X36" s="34">
        <v>45</v>
      </c>
      <c r="Y36" s="85">
        <v>18.7</v>
      </c>
      <c r="Z36" s="85">
        <v>10.9</v>
      </c>
      <c r="AA36" s="85">
        <v>23.7</v>
      </c>
      <c r="AB36" s="47">
        <v>8</v>
      </c>
      <c r="AC36" s="82">
        <v>2</v>
      </c>
      <c r="AD36" s="49">
        <f t="shared" si="7"/>
        <v>4.8307709999999993E-3</v>
      </c>
      <c r="AE36" s="47">
        <v>63</v>
      </c>
      <c r="AF36" s="50">
        <f t="shared" si="8"/>
        <v>26082.792995155436</v>
      </c>
      <c r="AG36" s="51">
        <v>2250</v>
      </c>
      <c r="AH36" s="52">
        <f t="shared" si="9"/>
        <v>8.6263767857142848E-2</v>
      </c>
      <c r="AI36" s="93" t="s">
        <v>170</v>
      </c>
      <c r="AJ36" s="84">
        <v>1.7999999999999999E-2</v>
      </c>
      <c r="AK36" s="55">
        <f t="shared" si="10"/>
        <v>0.218</v>
      </c>
      <c r="AL36" s="52">
        <f t="shared" si="11"/>
        <v>0.45780000000000004</v>
      </c>
      <c r="AM36" s="52">
        <f t="shared" si="0"/>
        <v>2.6440637678571433</v>
      </c>
      <c r="AN36" s="56">
        <v>0</v>
      </c>
      <c r="AO36" s="71">
        <f t="shared" si="1"/>
        <v>0</v>
      </c>
      <c r="AP36" s="56">
        <v>0.06</v>
      </c>
      <c r="AQ36" s="52">
        <f t="shared" si="2"/>
        <v>0.27</v>
      </c>
      <c r="AR36" s="57">
        <v>0</v>
      </c>
      <c r="AS36" s="56">
        <v>0</v>
      </c>
      <c r="AT36" s="71">
        <f t="shared" si="3"/>
        <v>0</v>
      </c>
      <c r="AU36" s="52">
        <f t="shared" si="4"/>
        <v>0.27</v>
      </c>
      <c r="AV36" s="52">
        <f t="shared" si="5"/>
        <v>2.9140637678571433</v>
      </c>
      <c r="AW36" s="72">
        <f t="shared" si="6"/>
        <v>0.35243027380952374</v>
      </c>
      <c r="AX36" s="65">
        <v>4.5</v>
      </c>
      <c r="AY36" s="61"/>
      <c r="AZ36" s="72" t="str">
        <f t="shared" si="12"/>
        <v/>
      </c>
      <c r="BA36" s="61"/>
      <c r="BB36" s="35">
        <v>1000</v>
      </c>
      <c r="BC36" s="52">
        <f t="shared" ref="BC36:BC47" si="24">IF(ISERROR(AV36*BB36),"",AV36*BB36)</f>
        <v>2914.0637678571434</v>
      </c>
      <c r="BD36" s="71">
        <f t="shared" ref="BD36:BD47" si="25">IF(ISERROR(AX36*BB36),"",AX36*BB36)</f>
        <v>4500</v>
      </c>
      <c r="BE36" s="71">
        <f t="shared" si="23"/>
        <v>0</v>
      </c>
      <c r="BF36" s="63">
        <f t="shared" si="16"/>
        <v>45</v>
      </c>
      <c r="BG36" s="41"/>
      <c r="BH36" s="41"/>
      <c r="BI36" s="85" t="s">
        <v>219</v>
      </c>
      <c r="BJ36" s="85" t="s">
        <v>220</v>
      </c>
      <c r="BK36" s="85" t="s">
        <v>221</v>
      </c>
    </row>
    <row r="37" spans="1:63" ht="20" customHeight="1" x14ac:dyDescent="0.35">
      <c r="A37" s="69">
        <v>41</v>
      </c>
      <c r="B37" s="90"/>
      <c r="C37" s="35"/>
      <c r="D37" s="91" t="s">
        <v>62</v>
      </c>
      <c r="E37" s="35" t="s">
        <v>63</v>
      </c>
      <c r="F37" s="35" t="s">
        <v>64</v>
      </c>
      <c r="G37" s="92" t="s">
        <v>211</v>
      </c>
      <c r="H37" s="67" t="s">
        <v>222</v>
      </c>
      <c r="I37" s="67" t="str">
        <f>I18</f>
        <v>Tray</v>
      </c>
      <c r="J37" s="92" t="s">
        <v>213</v>
      </c>
      <c r="K37" s="91"/>
      <c r="L37" s="35" t="s">
        <v>223</v>
      </c>
      <c r="M37" s="39" t="s">
        <v>216</v>
      </c>
      <c r="N37" s="41"/>
      <c r="O37" s="41"/>
      <c r="P37" s="42" t="s">
        <v>224</v>
      </c>
      <c r="Q37" s="41"/>
      <c r="R37" s="40" t="s">
        <v>72</v>
      </c>
      <c r="S37" s="70">
        <f>'[1]Sunny 12.16'!Q44</f>
        <v>1.48</v>
      </c>
      <c r="T37" s="40" t="s">
        <v>73</v>
      </c>
      <c r="U37" s="36"/>
      <c r="V37" s="34"/>
      <c r="W37" s="34"/>
      <c r="X37" s="34"/>
      <c r="Y37" s="85">
        <v>13</v>
      </c>
      <c r="Z37" s="85">
        <v>8.6</v>
      </c>
      <c r="AA37" s="85">
        <v>13</v>
      </c>
      <c r="AB37" s="47">
        <v>8</v>
      </c>
      <c r="AC37" s="82">
        <v>1</v>
      </c>
      <c r="AD37" s="49">
        <f t="shared" si="7"/>
        <v>1.4533999999999999E-3</v>
      </c>
      <c r="AE37" s="47">
        <v>63</v>
      </c>
      <c r="AF37" s="50">
        <f t="shared" si="8"/>
        <v>43346.635475436909</v>
      </c>
      <c r="AG37" s="51">
        <v>2250</v>
      </c>
      <c r="AH37" s="52">
        <f t="shared" si="9"/>
        <v>5.1907142857142853E-2</v>
      </c>
      <c r="AI37" s="93" t="s">
        <v>225</v>
      </c>
      <c r="AJ37" s="94">
        <v>0.06</v>
      </c>
      <c r="AK37" s="55">
        <f t="shared" si="10"/>
        <v>0.26</v>
      </c>
      <c r="AL37" s="52">
        <f t="shared" si="11"/>
        <v>0.38480000000000003</v>
      </c>
      <c r="AM37" s="52">
        <f t="shared" si="0"/>
        <v>1.9167071428571429</v>
      </c>
      <c r="AN37" s="56">
        <v>0</v>
      </c>
      <c r="AO37" s="71">
        <f t="shared" si="1"/>
        <v>0</v>
      </c>
      <c r="AP37" s="56">
        <v>0.06</v>
      </c>
      <c r="AQ37" s="52">
        <f t="shared" si="2"/>
        <v>0.189</v>
      </c>
      <c r="AR37" s="57">
        <v>0</v>
      </c>
      <c r="AS37" s="56">
        <v>0</v>
      </c>
      <c r="AT37" s="71">
        <f t="shared" si="3"/>
        <v>0</v>
      </c>
      <c r="AU37" s="52">
        <f t="shared" si="4"/>
        <v>0.189</v>
      </c>
      <c r="AV37" s="52">
        <f t="shared" si="5"/>
        <v>2.1057071428571428</v>
      </c>
      <c r="AW37" s="72">
        <f t="shared" si="6"/>
        <v>0.33152154195011341</v>
      </c>
      <c r="AX37" s="65">
        <v>3.15</v>
      </c>
      <c r="AY37" s="61"/>
      <c r="AZ37" s="72" t="str">
        <f t="shared" si="12"/>
        <v/>
      </c>
      <c r="BA37" s="61"/>
      <c r="BB37" s="35">
        <v>500</v>
      </c>
      <c r="BC37" s="52">
        <f t="shared" si="24"/>
        <v>1052.8535714285713</v>
      </c>
      <c r="BD37" s="71">
        <f t="shared" si="25"/>
        <v>1575</v>
      </c>
      <c r="BE37" s="71">
        <f t="shared" si="23"/>
        <v>0</v>
      </c>
      <c r="BF37" s="63" t="str">
        <f t="shared" si="16"/>
        <v/>
      </c>
      <c r="BG37" s="41"/>
      <c r="BH37" s="41"/>
      <c r="BI37" s="85" t="s">
        <v>219</v>
      </c>
      <c r="BJ37" s="85" t="s">
        <v>220</v>
      </c>
      <c r="BK37" s="85" t="s">
        <v>221</v>
      </c>
    </row>
    <row r="38" spans="1:63" ht="20" customHeight="1" x14ac:dyDescent="0.35">
      <c r="A38" s="69">
        <v>42</v>
      </c>
      <c r="B38" s="90"/>
      <c r="C38" s="35"/>
      <c r="D38" s="91" t="s">
        <v>62</v>
      </c>
      <c r="E38" s="35" t="s">
        <v>63</v>
      </c>
      <c r="F38" s="35" t="s">
        <v>64</v>
      </c>
      <c r="G38" s="92" t="s">
        <v>211</v>
      </c>
      <c r="H38" s="67" t="s">
        <v>226</v>
      </c>
      <c r="I38" s="67" t="e">
        <f>#REF!</f>
        <v>#REF!</v>
      </c>
      <c r="J38" s="92" t="s">
        <v>213</v>
      </c>
      <c r="K38" s="91"/>
      <c r="L38" s="35" t="s">
        <v>227</v>
      </c>
      <c r="M38" s="39" t="s">
        <v>216</v>
      </c>
      <c r="N38" s="41"/>
      <c r="O38" s="41"/>
      <c r="P38" s="42" t="s">
        <v>228</v>
      </c>
      <c r="Q38" s="41"/>
      <c r="R38" s="40" t="s">
        <v>72</v>
      </c>
      <c r="S38" s="70">
        <f>'[1]Sunny 12.16'!Q45</f>
        <v>1.42</v>
      </c>
      <c r="T38" s="40" t="s">
        <v>73</v>
      </c>
      <c r="U38" s="36"/>
      <c r="V38" s="34"/>
      <c r="W38" s="34"/>
      <c r="X38" s="34"/>
      <c r="Y38" s="85">
        <v>9.9</v>
      </c>
      <c r="Z38" s="85">
        <v>9.9</v>
      </c>
      <c r="AA38" s="85">
        <v>13</v>
      </c>
      <c r="AB38" s="47">
        <v>8</v>
      </c>
      <c r="AC38" s="82">
        <v>1</v>
      </c>
      <c r="AD38" s="49">
        <f t="shared" si="7"/>
        <v>1.2741300000000001E-3</v>
      </c>
      <c r="AE38" s="47">
        <v>63</v>
      </c>
      <c r="AF38" s="50">
        <f t="shared" si="8"/>
        <v>49445.503990958532</v>
      </c>
      <c r="AG38" s="51">
        <v>2250</v>
      </c>
      <c r="AH38" s="52">
        <f t="shared" si="9"/>
        <v>4.5504642857142862E-2</v>
      </c>
      <c r="AI38" s="93" t="s">
        <v>225</v>
      </c>
      <c r="AJ38" s="94">
        <v>0.06</v>
      </c>
      <c r="AK38" s="55">
        <f t="shared" si="10"/>
        <v>0.26</v>
      </c>
      <c r="AL38" s="52">
        <f t="shared" si="11"/>
        <v>0.36919999999999997</v>
      </c>
      <c r="AM38" s="52">
        <f t="shared" si="0"/>
        <v>1.8347046428571427</v>
      </c>
      <c r="AN38" s="56">
        <v>0</v>
      </c>
      <c r="AO38" s="71">
        <f t="shared" si="1"/>
        <v>0</v>
      </c>
      <c r="AP38" s="56">
        <v>0.06</v>
      </c>
      <c r="AQ38" s="52">
        <f t="shared" si="2"/>
        <v>0.189</v>
      </c>
      <c r="AR38" s="57">
        <v>0</v>
      </c>
      <c r="AS38" s="56">
        <v>0</v>
      </c>
      <c r="AT38" s="71">
        <f t="shared" si="3"/>
        <v>0</v>
      </c>
      <c r="AU38" s="52">
        <f t="shared" si="4"/>
        <v>0.189</v>
      </c>
      <c r="AV38" s="52">
        <f t="shared" si="5"/>
        <v>2.0237046428571426</v>
      </c>
      <c r="AW38" s="72">
        <f t="shared" si="6"/>
        <v>0.35755408163265312</v>
      </c>
      <c r="AX38" s="65">
        <v>3.15</v>
      </c>
      <c r="AY38" s="61"/>
      <c r="AZ38" s="72" t="str">
        <f t="shared" si="12"/>
        <v/>
      </c>
      <c r="BA38" s="61"/>
      <c r="BB38" s="35">
        <v>500</v>
      </c>
      <c r="BC38" s="52">
        <f t="shared" si="24"/>
        <v>1011.8523214285713</v>
      </c>
      <c r="BD38" s="71">
        <f t="shared" si="25"/>
        <v>1575</v>
      </c>
      <c r="BE38" s="71">
        <f t="shared" si="23"/>
        <v>0</v>
      </c>
      <c r="BF38" s="63" t="str">
        <f t="shared" si="16"/>
        <v/>
      </c>
      <c r="BG38" s="41"/>
      <c r="BH38" s="41"/>
      <c r="BI38" s="85" t="s">
        <v>219</v>
      </c>
      <c r="BJ38" s="85" t="s">
        <v>220</v>
      </c>
      <c r="BK38" s="85" t="s">
        <v>221</v>
      </c>
    </row>
    <row r="39" spans="1:63" ht="20" customHeight="1" x14ac:dyDescent="0.35">
      <c r="A39" s="69">
        <v>43</v>
      </c>
      <c r="B39" s="90"/>
      <c r="C39" s="35"/>
      <c r="D39" s="91" t="s">
        <v>62</v>
      </c>
      <c r="E39" s="35" t="s">
        <v>63</v>
      </c>
      <c r="F39" s="35" t="s">
        <v>64</v>
      </c>
      <c r="G39" s="92" t="s">
        <v>211</v>
      </c>
      <c r="H39" s="67" t="s">
        <v>229</v>
      </c>
      <c r="I39" s="67" t="str">
        <f>I19</f>
        <v>Lotion dispenser,plastic black pump head</v>
      </c>
      <c r="J39" s="92" t="s">
        <v>213</v>
      </c>
      <c r="K39" s="91"/>
      <c r="L39" s="35" t="s">
        <v>230</v>
      </c>
      <c r="M39" s="39" t="s">
        <v>216</v>
      </c>
      <c r="N39" s="41"/>
      <c r="O39" s="41"/>
      <c r="P39" s="42" t="s">
        <v>231</v>
      </c>
      <c r="Q39" s="41"/>
      <c r="R39" s="40" t="s">
        <v>72</v>
      </c>
      <c r="S39" s="70">
        <f>'[1]Sunny 12.16'!Q46</f>
        <v>1.37</v>
      </c>
      <c r="T39" s="40" t="s">
        <v>73</v>
      </c>
      <c r="U39" s="36"/>
      <c r="V39" s="34"/>
      <c r="W39" s="34"/>
      <c r="X39" s="34"/>
      <c r="Y39" s="85">
        <v>15.7</v>
      </c>
      <c r="Z39" s="85">
        <v>3.9</v>
      </c>
      <c r="AA39" s="85">
        <v>12.2</v>
      </c>
      <c r="AB39" s="47">
        <v>8</v>
      </c>
      <c r="AC39" s="82">
        <v>1</v>
      </c>
      <c r="AD39" s="49">
        <f t="shared" si="7"/>
        <v>7.4700599999999993E-4</v>
      </c>
      <c r="AE39" s="47">
        <v>63</v>
      </c>
      <c r="AF39" s="50">
        <f t="shared" si="8"/>
        <v>84336.671994602468</v>
      </c>
      <c r="AG39" s="51">
        <v>2250</v>
      </c>
      <c r="AH39" s="52">
        <f t="shared" si="9"/>
        <v>2.667878571428571E-2</v>
      </c>
      <c r="AI39" s="93" t="s">
        <v>225</v>
      </c>
      <c r="AJ39" s="94">
        <v>0.06</v>
      </c>
      <c r="AK39" s="55">
        <f t="shared" si="10"/>
        <v>0.26</v>
      </c>
      <c r="AL39" s="52">
        <f t="shared" si="11"/>
        <v>0.35620000000000002</v>
      </c>
      <c r="AM39" s="52">
        <f t="shared" si="0"/>
        <v>1.7528787857142858</v>
      </c>
      <c r="AN39" s="56">
        <v>0</v>
      </c>
      <c r="AO39" s="71">
        <f t="shared" si="1"/>
        <v>0</v>
      </c>
      <c r="AP39" s="56">
        <v>0.06</v>
      </c>
      <c r="AQ39" s="52">
        <f t="shared" si="2"/>
        <v>0.17699999999999999</v>
      </c>
      <c r="AR39" s="57">
        <v>0</v>
      </c>
      <c r="AS39" s="56">
        <v>0</v>
      </c>
      <c r="AT39" s="71">
        <f t="shared" si="3"/>
        <v>0</v>
      </c>
      <c r="AU39" s="52">
        <f t="shared" si="4"/>
        <v>0.17699999999999999</v>
      </c>
      <c r="AV39" s="52">
        <f t="shared" si="5"/>
        <v>1.9298787857142858</v>
      </c>
      <c r="AW39" s="72">
        <f t="shared" si="6"/>
        <v>0.3458038014527845</v>
      </c>
      <c r="AX39" s="65">
        <v>2.95</v>
      </c>
      <c r="AY39" s="61"/>
      <c r="AZ39" s="72" t="str">
        <f t="shared" si="12"/>
        <v/>
      </c>
      <c r="BA39" s="61"/>
      <c r="BB39" s="35">
        <v>500</v>
      </c>
      <c r="BC39" s="52">
        <f t="shared" si="24"/>
        <v>964.93939285714293</v>
      </c>
      <c r="BD39" s="71">
        <f t="shared" si="25"/>
        <v>1475</v>
      </c>
      <c r="BE39" s="71">
        <f t="shared" si="23"/>
        <v>0</v>
      </c>
      <c r="BF39" s="63" t="str">
        <f t="shared" si="16"/>
        <v/>
      </c>
      <c r="BG39" s="41"/>
      <c r="BH39" s="41"/>
      <c r="BI39" s="85" t="s">
        <v>219</v>
      </c>
      <c r="BJ39" s="85" t="s">
        <v>220</v>
      </c>
      <c r="BK39" s="85" t="s">
        <v>221</v>
      </c>
    </row>
    <row r="40" spans="1:63" ht="20" customHeight="1" x14ac:dyDescent="0.35">
      <c r="A40" s="69">
        <v>44</v>
      </c>
      <c r="B40" s="90"/>
      <c r="C40" s="35"/>
      <c r="D40" s="91" t="s">
        <v>62</v>
      </c>
      <c r="E40" s="35" t="s">
        <v>63</v>
      </c>
      <c r="F40" s="35" t="s">
        <v>64</v>
      </c>
      <c r="G40" s="92" t="s">
        <v>211</v>
      </c>
      <c r="H40" s="67" t="s">
        <v>232</v>
      </c>
      <c r="I40" s="95" t="str">
        <f>I21</f>
        <v>Tumbler</v>
      </c>
      <c r="J40" s="92" t="s">
        <v>213</v>
      </c>
      <c r="K40" s="91"/>
      <c r="L40" s="35" t="s">
        <v>233</v>
      </c>
      <c r="M40" s="39" t="s">
        <v>216</v>
      </c>
      <c r="N40" s="41"/>
      <c r="O40" s="41"/>
      <c r="P40" s="42" t="s">
        <v>234</v>
      </c>
      <c r="Q40" s="41"/>
      <c r="R40" s="40" t="s">
        <v>72</v>
      </c>
      <c r="S40" s="70">
        <f>'[1]Sunny 12.16'!Q47</f>
        <v>2.2799999999999998</v>
      </c>
      <c r="T40" s="40" t="s">
        <v>73</v>
      </c>
      <c r="U40" s="36"/>
      <c r="V40" s="34"/>
      <c r="W40" s="34"/>
      <c r="X40" s="34"/>
      <c r="Y40" s="85">
        <v>26.1</v>
      </c>
      <c r="Z40" s="85">
        <v>4.5</v>
      </c>
      <c r="AA40" s="85">
        <v>16</v>
      </c>
      <c r="AB40" s="47">
        <v>8</v>
      </c>
      <c r="AC40" s="82">
        <v>1</v>
      </c>
      <c r="AD40" s="49">
        <f t="shared" si="7"/>
        <v>1.8792000000000001E-3</v>
      </c>
      <c r="AE40" s="47">
        <v>63</v>
      </c>
      <c r="AF40" s="50">
        <f t="shared" si="8"/>
        <v>33524.904214559385</v>
      </c>
      <c r="AG40" s="51">
        <v>2250</v>
      </c>
      <c r="AH40" s="52">
        <f t="shared" si="9"/>
        <v>6.7114285714285724E-2</v>
      </c>
      <c r="AI40" s="93" t="s">
        <v>225</v>
      </c>
      <c r="AJ40" s="94">
        <v>0.06</v>
      </c>
      <c r="AK40" s="55">
        <f t="shared" si="10"/>
        <v>0.26</v>
      </c>
      <c r="AL40" s="52">
        <f t="shared" si="11"/>
        <v>0.59279999999999999</v>
      </c>
      <c r="AM40" s="52">
        <f t="shared" si="0"/>
        <v>2.9399142857142855</v>
      </c>
      <c r="AN40" s="56">
        <v>0</v>
      </c>
      <c r="AO40" s="71">
        <f t="shared" si="1"/>
        <v>0</v>
      </c>
      <c r="AP40" s="56">
        <v>0.06</v>
      </c>
      <c r="AQ40" s="52">
        <f t="shared" si="2"/>
        <v>0.29099999999999998</v>
      </c>
      <c r="AR40" s="57">
        <v>0</v>
      </c>
      <c r="AS40" s="56">
        <v>0</v>
      </c>
      <c r="AT40" s="71">
        <f t="shared" si="3"/>
        <v>0</v>
      </c>
      <c r="AU40" s="52">
        <f t="shared" si="4"/>
        <v>0.29099999999999998</v>
      </c>
      <c r="AV40" s="52">
        <f t="shared" si="5"/>
        <v>3.2309142857142854</v>
      </c>
      <c r="AW40" s="72">
        <f t="shared" si="6"/>
        <v>0.33383210603829161</v>
      </c>
      <c r="AX40" s="65">
        <v>4.8499999999999996</v>
      </c>
      <c r="AY40" s="61"/>
      <c r="AZ40" s="72" t="str">
        <f t="shared" si="12"/>
        <v/>
      </c>
      <c r="BA40" s="61"/>
      <c r="BB40" s="35">
        <v>500</v>
      </c>
      <c r="BC40" s="52">
        <f t="shared" si="24"/>
        <v>1615.4571428571428</v>
      </c>
      <c r="BD40" s="71">
        <f t="shared" si="25"/>
        <v>2425</v>
      </c>
      <c r="BE40" s="71">
        <f t="shared" si="23"/>
        <v>0</v>
      </c>
      <c r="BF40" s="63" t="str">
        <f t="shared" si="16"/>
        <v/>
      </c>
      <c r="BG40" s="41"/>
      <c r="BH40" s="41"/>
      <c r="BI40" s="85" t="s">
        <v>219</v>
      </c>
      <c r="BJ40" s="85" t="s">
        <v>220</v>
      </c>
      <c r="BK40" s="85" t="s">
        <v>221</v>
      </c>
    </row>
    <row r="41" spans="1:63" ht="20" customHeight="1" x14ac:dyDescent="0.35">
      <c r="A41" s="69">
        <v>45</v>
      </c>
      <c r="B41" s="90"/>
      <c r="C41" s="35"/>
      <c r="D41" s="91" t="s">
        <v>62</v>
      </c>
      <c r="E41" s="35" t="s">
        <v>63</v>
      </c>
      <c r="F41" s="35" t="s">
        <v>64</v>
      </c>
      <c r="G41" s="92" t="s">
        <v>211</v>
      </c>
      <c r="H41" s="96" t="s">
        <v>235</v>
      </c>
      <c r="I41" s="95" t="str">
        <f>I22</f>
        <v>Soap Dish</v>
      </c>
      <c r="J41" s="92" t="s">
        <v>213</v>
      </c>
      <c r="K41" s="91"/>
      <c r="L41" s="35" t="s">
        <v>236</v>
      </c>
      <c r="M41" s="39" t="s">
        <v>216</v>
      </c>
      <c r="N41" s="41"/>
      <c r="O41" s="41"/>
      <c r="P41" s="42" t="s">
        <v>237</v>
      </c>
      <c r="Q41" s="41"/>
      <c r="R41" s="40" t="s">
        <v>72</v>
      </c>
      <c r="S41" s="97">
        <f>'[1]Sunny 12.16'!Q48</f>
        <v>4.3</v>
      </c>
      <c r="T41" s="40" t="s">
        <v>73</v>
      </c>
      <c r="U41" s="36"/>
      <c r="V41" s="34"/>
      <c r="W41" s="34"/>
      <c r="X41" s="34"/>
      <c r="Y41" s="85">
        <v>21</v>
      </c>
      <c r="Z41" s="85">
        <v>21</v>
      </c>
      <c r="AA41" s="85">
        <v>21.2</v>
      </c>
      <c r="AB41" s="47">
        <v>8</v>
      </c>
      <c r="AC41" s="82">
        <v>1</v>
      </c>
      <c r="AD41" s="49">
        <f t="shared" si="7"/>
        <v>9.3491999999999985E-3</v>
      </c>
      <c r="AE41" s="47">
        <v>63</v>
      </c>
      <c r="AF41" s="50">
        <f t="shared" si="8"/>
        <v>6738.5444743935323</v>
      </c>
      <c r="AG41" s="51">
        <v>2250</v>
      </c>
      <c r="AH41" s="52">
        <f t="shared" si="9"/>
        <v>0.33389999999999992</v>
      </c>
      <c r="AI41" s="93" t="s">
        <v>225</v>
      </c>
      <c r="AJ41" s="94">
        <v>0.06</v>
      </c>
      <c r="AK41" s="55">
        <f t="shared" si="10"/>
        <v>0.26</v>
      </c>
      <c r="AL41" s="52">
        <f t="shared" si="11"/>
        <v>1.1179999999999999</v>
      </c>
      <c r="AM41" s="52">
        <f t="shared" si="0"/>
        <v>5.7518999999999991</v>
      </c>
      <c r="AN41" s="56">
        <v>0</v>
      </c>
      <c r="AO41" s="71">
        <f t="shared" si="1"/>
        <v>0</v>
      </c>
      <c r="AP41" s="56">
        <v>0.06</v>
      </c>
      <c r="AQ41" s="52">
        <f t="shared" si="2"/>
        <v>0.51</v>
      </c>
      <c r="AR41" s="57">
        <v>0</v>
      </c>
      <c r="AS41" s="56">
        <v>0</v>
      </c>
      <c r="AT41" s="71">
        <f t="shared" si="3"/>
        <v>0</v>
      </c>
      <c r="AU41" s="52">
        <f t="shared" si="4"/>
        <v>0.51</v>
      </c>
      <c r="AV41" s="52">
        <f t="shared" si="5"/>
        <v>6.2618999999999989</v>
      </c>
      <c r="AW41" s="98">
        <f t="shared" si="6"/>
        <v>0.26330588235294128</v>
      </c>
      <c r="AX41" s="99">
        <v>8.5</v>
      </c>
      <c r="AY41" s="61"/>
      <c r="AZ41" s="72" t="str">
        <f t="shared" si="12"/>
        <v/>
      </c>
      <c r="BA41" s="61"/>
      <c r="BB41" s="35">
        <v>500</v>
      </c>
      <c r="BC41" s="52">
        <f t="shared" si="24"/>
        <v>3130.9499999999994</v>
      </c>
      <c r="BD41" s="71">
        <f t="shared" si="25"/>
        <v>4250</v>
      </c>
      <c r="BE41" s="71">
        <f t="shared" si="23"/>
        <v>0</v>
      </c>
      <c r="BF41" s="63" t="str">
        <f t="shared" si="16"/>
        <v/>
      </c>
      <c r="BG41" s="41"/>
      <c r="BH41" s="41"/>
      <c r="BI41" s="85" t="s">
        <v>219</v>
      </c>
      <c r="BJ41" s="85" t="s">
        <v>220</v>
      </c>
      <c r="BK41" s="85" t="s">
        <v>221</v>
      </c>
    </row>
    <row r="42" spans="1:63" ht="20" customHeight="1" x14ac:dyDescent="0.35">
      <c r="A42" s="69">
        <v>46</v>
      </c>
      <c r="B42" s="90"/>
      <c r="C42" s="35"/>
      <c r="D42" s="91" t="s">
        <v>62</v>
      </c>
      <c r="E42" s="35" t="s">
        <v>63</v>
      </c>
      <c r="F42" s="35" t="s">
        <v>64</v>
      </c>
      <c r="G42" s="92" t="s">
        <v>211</v>
      </c>
      <c r="H42" s="100" t="s">
        <v>238</v>
      </c>
      <c r="I42" s="95" t="str">
        <f>I23</f>
        <v>Cotton jar,black iron cover</v>
      </c>
      <c r="J42" s="92" t="s">
        <v>213</v>
      </c>
      <c r="K42" s="91"/>
      <c r="L42" s="35" t="s">
        <v>239</v>
      </c>
      <c r="M42" s="39" t="s">
        <v>216</v>
      </c>
      <c r="N42" s="41"/>
      <c r="O42" s="41"/>
      <c r="P42" s="42" t="s">
        <v>240</v>
      </c>
      <c r="Q42" s="41"/>
      <c r="R42" s="40" t="s">
        <v>72</v>
      </c>
      <c r="S42" s="101">
        <f>'[1]Sunny 12.16'!Q49</f>
        <v>7.6</v>
      </c>
      <c r="T42" s="40" t="s">
        <v>73</v>
      </c>
      <c r="U42" s="36"/>
      <c r="V42" s="34"/>
      <c r="W42" s="34"/>
      <c r="X42" s="34"/>
      <c r="Y42" s="85">
        <v>26.3</v>
      </c>
      <c r="Z42" s="85">
        <v>26.3</v>
      </c>
      <c r="AA42" s="85">
        <v>31.4</v>
      </c>
      <c r="AB42" s="47">
        <v>8</v>
      </c>
      <c r="AC42" s="82">
        <v>1</v>
      </c>
      <c r="AD42" s="49">
        <f t="shared" si="7"/>
        <v>2.1719066000000002E-2</v>
      </c>
      <c r="AE42" s="47">
        <v>63</v>
      </c>
      <c r="AF42" s="50">
        <f t="shared" si="8"/>
        <v>2900.6772206502801</v>
      </c>
      <c r="AG42" s="51">
        <v>2250</v>
      </c>
      <c r="AH42" s="52">
        <f t="shared" si="9"/>
        <v>0.77568092857142856</v>
      </c>
      <c r="AI42" s="93" t="s">
        <v>225</v>
      </c>
      <c r="AJ42" s="94">
        <v>0.06</v>
      </c>
      <c r="AK42" s="55">
        <f t="shared" si="10"/>
        <v>0.26</v>
      </c>
      <c r="AL42" s="52">
        <f t="shared" si="11"/>
        <v>1.976</v>
      </c>
      <c r="AM42" s="52">
        <f t="shared" si="0"/>
        <v>10.35168092857143</v>
      </c>
      <c r="AN42" s="56">
        <v>0</v>
      </c>
      <c r="AO42" s="71">
        <f t="shared" si="1"/>
        <v>0</v>
      </c>
      <c r="AP42" s="56">
        <v>0.06</v>
      </c>
      <c r="AQ42" s="52">
        <f t="shared" si="2"/>
        <v>0.89999999999999991</v>
      </c>
      <c r="AR42" s="57">
        <v>0</v>
      </c>
      <c r="AS42" s="56">
        <v>0</v>
      </c>
      <c r="AT42" s="71">
        <f t="shared" si="3"/>
        <v>0</v>
      </c>
      <c r="AU42" s="52">
        <f t="shared" si="4"/>
        <v>0.89999999999999991</v>
      </c>
      <c r="AV42" s="52">
        <f t="shared" si="5"/>
        <v>11.25168092857143</v>
      </c>
      <c r="AW42" s="98">
        <f t="shared" si="6"/>
        <v>0.24988793809523802</v>
      </c>
      <c r="AX42" s="97">
        <v>15</v>
      </c>
      <c r="AY42" s="61"/>
      <c r="AZ42" s="72" t="str">
        <f t="shared" si="12"/>
        <v/>
      </c>
      <c r="BA42" s="61"/>
      <c r="BB42" s="35">
        <v>500</v>
      </c>
      <c r="BC42" s="52">
        <f t="shared" si="24"/>
        <v>5625.8404642857149</v>
      </c>
      <c r="BD42" s="71">
        <f t="shared" si="25"/>
        <v>7500</v>
      </c>
      <c r="BE42" s="71">
        <f t="shared" si="23"/>
        <v>0</v>
      </c>
      <c r="BF42" s="63" t="str">
        <f t="shared" si="16"/>
        <v/>
      </c>
      <c r="BG42" s="41"/>
      <c r="BH42" s="41"/>
      <c r="BI42" s="85" t="s">
        <v>219</v>
      </c>
      <c r="BJ42" s="85" t="s">
        <v>220</v>
      </c>
      <c r="BK42" s="85" t="s">
        <v>221</v>
      </c>
    </row>
    <row r="43" spans="1:63" ht="20" customHeight="1" x14ac:dyDescent="0.35">
      <c r="A43" s="69">
        <v>47</v>
      </c>
      <c r="B43" s="90"/>
      <c r="C43" s="35"/>
      <c r="D43" s="91" t="s">
        <v>62</v>
      </c>
      <c r="E43" s="35" t="s">
        <v>63</v>
      </c>
      <c r="F43" s="35" t="s">
        <v>64</v>
      </c>
      <c r="G43" s="92" t="s">
        <v>211</v>
      </c>
      <c r="H43" s="100" t="s">
        <v>241</v>
      </c>
      <c r="I43" s="95" t="str">
        <f>I24</f>
        <v>Tray</v>
      </c>
      <c r="J43" s="92" t="s">
        <v>213</v>
      </c>
      <c r="K43" s="91"/>
      <c r="L43" s="35" t="s">
        <v>242</v>
      </c>
      <c r="M43" s="39" t="s">
        <v>216</v>
      </c>
      <c r="N43" s="41"/>
      <c r="O43" s="41"/>
      <c r="P43" s="42" t="s">
        <v>243</v>
      </c>
      <c r="Q43" s="41"/>
      <c r="R43" s="40" t="s">
        <v>72</v>
      </c>
      <c r="S43" s="101">
        <f>'[1]Sunny 12.16'!Q50</f>
        <v>4.16</v>
      </c>
      <c r="T43" s="40" t="s">
        <v>73</v>
      </c>
      <c r="U43" s="36"/>
      <c r="V43" s="34"/>
      <c r="W43" s="34"/>
      <c r="X43" s="34"/>
      <c r="Y43" s="85">
        <v>22.8</v>
      </c>
      <c r="Z43" s="85">
        <v>22.8</v>
      </c>
      <c r="AA43" s="85">
        <v>32.700000000000003</v>
      </c>
      <c r="AB43" s="47">
        <v>8</v>
      </c>
      <c r="AC43" s="82">
        <v>1</v>
      </c>
      <c r="AD43" s="49">
        <f t="shared" si="7"/>
        <v>1.6998768000000004E-2</v>
      </c>
      <c r="AE43" s="47">
        <v>63</v>
      </c>
      <c r="AF43" s="50">
        <f t="shared" si="8"/>
        <v>3706.1509398798776</v>
      </c>
      <c r="AG43" s="51">
        <v>2250</v>
      </c>
      <c r="AH43" s="52">
        <f t="shared" si="9"/>
        <v>0.60709885714285727</v>
      </c>
      <c r="AI43" s="93" t="s">
        <v>225</v>
      </c>
      <c r="AJ43" s="94">
        <v>0.06</v>
      </c>
      <c r="AK43" s="55">
        <f t="shared" si="10"/>
        <v>0.26</v>
      </c>
      <c r="AL43" s="52">
        <f t="shared" si="11"/>
        <v>1.0816000000000001</v>
      </c>
      <c r="AM43" s="52">
        <f t="shared" si="0"/>
        <v>5.8486988571428569</v>
      </c>
      <c r="AN43" s="56">
        <v>0</v>
      </c>
      <c r="AO43" s="71">
        <f t="shared" si="1"/>
        <v>0</v>
      </c>
      <c r="AP43" s="56">
        <v>0.06</v>
      </c>
      <c r="AQ43" s="52">
        <f t="shared" si="2"/>
        <v>0.51</v>
      </c>
      <c r="AR43" s="57">
        <v>0</v>
      </c>
      <c r="AS43" s="56">
        <v>0</v>
      </c>
      <c r="AT43" s="71">
        <f t="shared" si="3"/>
        <v>0</v>
      </c>
      <c r="AU43" s="52">
        <f t="shared" si="4"/>
        <v>0.51</v>
      </c>
      <c r="AV43" s="52">
        <f t="shared" si="5"/>
        <v>6.3586988571428567</v>
      </c>
      <c r="AW43" s="98">
        <f t="shared" si="6"/>
        <v>0.25191778151260508</v>
      </c>
      <c r="AX43" s="97">
        <v>8.5</v>
      </c>
      <c r="AY43" s="61"/>
      <c r="AZ43" s="72" t="str">
        <f t="shared" si="12"/>
        <v/>
      </c>
      <c r="BA43" s="61"/>
      <c r="BB43" s="62">
        <v>500</v>
      </c>
      <c r="BC43" s="52">
        <f t="shared" si="24"/>
        <v>3179.3494285714282</v>
      </c>
      <c r="BD43" s="71">
        <f t="shared" si="25"/>
        <v>4250</v>
      </c>
      <c r="BE43" s="71">
        <f t="shared" si="23"/>
        <v>0</v>
      </c>
      <c r="BF43" s="63" t="str">
        <f t="shared" si="16"/>
        <v/>
      </c>
      <c r="BG43" s="41"/>
      <c r="BH43" s="41"/>
      <c r="BI43" s="85" t="s">
        <v>219</v>
      </c>
      <c r="BJ43" s="85" t="s">
        <v>220</v>
      </c>
      <c r="BK43" s="85" t="s">
        <v>221</v>
      </c>
    </row>
    <row r="44" spans="1:63" ht="20" customHeight="1" x14ac:dyDescent="0.35">
      <c r="A44" s="69">
        <v>48</v>
      </c>
      <c r="B44" s="90"/>
      <c r="C44" s="35"/>
      <c r="D44" s="91" t="s">
        <v>62</v>
      </c>
      <c r="E44" s="35" t="s">
        <v>63</v>
      </c>
      <c r="F44" s="35" t="s">
        <v>64</v>
      </c>
      <c r="G44" s="92" t="s">
        <v>211</v>
      </c>
      <c r="H44" s="102" t="s">
        <v>244</v>
      </c>
      <c r="I44" s="67" t="s">
        <v>245</v>
      </c>
      <c r="J44" s="92" t="s">
        <v>213</v>
      </c>
      <c r="K44" s="91"/>
      <c r="L44" s="35" t="s">
        <v>246</v>
      </c>
      <c r="M44" s="39" t="s">
        <v>216</v>
      </c>
      <c r="N44" s="41"/>
      <c r="O44" s="41"/>
      <c r="P44" s="42" t="s">
        <v>247</v>
      </c>
      <c r="Q44" s="41"/>
      <c r="R44" s="40" t="s">
        <v>72</v>
      </c>
      <c r="S44" s="70">
        <f>'[1]Sunny 12.16'!Q51</f>
        <v>4.16</v>
      </c>
      <c r="T44" s="40" t="s">
        <v>73</v>
      </c>
      <c r="U44" s="36"/>
      <c r="V44" s="34"/>
      <c r="W44" s="34"/>
      <c r="X44" s="34"/>
      <c r="Y44" s="85">
        <v>16.2</v>
      </c>
      <c r="Z44" s="85">
        <v>16.2</v>
      </c>
      <c r="AA44" s="85">
        <v>36.5</v>
      </c>
      <c r="AB44" s="47">
        <v>8</v>
      </c>
      <c r="AC44" s="82">
        <v>1</v>
      </c>
      <c r="AD44" s="49">
        <f t="shared" si="7"/>
        <v>9.5790600000000004E-3</v>
      </c>
      <c r="AE44" s="47">
        <v>63</v>
      </c>
      <c r="AF44" s="50">
        <f t="shared" si="8"/>
        <v>6576.8457447808032</v>
      </c>
      <c r="AG44" s="51">
        <v>2250</v>
      </c>
      <c r="AH44" s="52">
        <f t="shared" si="9"/>
        <v>0.34210928571428573</v>
      </c>
      <c r="AI44" s="93" t="s">
        <v>225</v>
      </c>
      <c r="AJ44" s="94">
        <v>0.06</v>
      </c>
      <c r="AK44" s="55">
        <f t="shared" si="10"/>
        <v>0.26</v>
      </c>
      <c r="AL44" s="52">
        <f t="shared" si="11"/>
        <v>1.0816000000000001</v>
      </c>
      <c r="AM44" s="52">
        <f t="shared" si="0"/>
        <v>5.5837092857142858</v>
      </c>
      <c r="AN44" s="56">
        <v>0</v>
      </c>
      <c r="AO44" s="71">
        <f t="shared" si="1"/>
        <v>0</v>
      </c>
      <c r="AP44" s="56">
        <v>0.06</v>
      </c>
      <c r="AQ44" s="52">
        <f t="shared" si="2"/>
        <v>0.51</v>
      </c>
      <c r="AR44" s="57">
        <v>0</v>
      </c>
      <c r="AS44" s="56">
        <v>0</v>
      </c>
      <c r="AT44" s="71">
        <f t="shared" si="3"/>
        <v>0</v>
      </c>
      <c r="AU44" s="52">
        <f t="shared" si="4"/>
        <v>0.51</v>
      </c>
      <c r="AV44" s="52">
        <f t="shared" si="5"/>
        <v>6.0937092857142856</v>
      </c>
      <c r="AW44" s="72">
        <f t="shared" si="6"/>
        <v>0.28309302521008406</v>
      </c>
      <c r="AX44" s="70">
        <v>8.5</v>
      </c>
      <c r="AY44" s="61"/>
      <c r="AZ44" s="72" t="str">
        <f t="shared" si="12"/>
        <v/>
      </c>
      <c r="BA44" s="61"/>
      <c r="BB44" s="62">
        <v>500</v>
      </c>
      <c r="BC44" s="52">
        <f t="shared" si="24"/>
        <v>3046.8546428571426</v>
      </c>
      <c r="BD44" s="71">
        <f t="shared" si="25"/>
        <v>4250</v>
      </c>
      <c r="BE44" s="71">
        <f t="shared" si="23"/>
        <v>0</v>
      </c>
      <c r="BF44" s="63" t="str">
        <f t="shared" si="16"/>
        <v/>
      </c>
      <c r="BG44" s="41"/>
      <c r="BH44" s="41"/>
      <c r="BI44" s="85" t="s">
        <v>219</v>
      </c>
      <c r="BJ44" s="85" t="s">
        <v>220</v>
      </c>
      <c r="BK44" s="85" t="s">
        <v>221</v>
      </c>
    </row>
    <row r="45" spans="1:63" ht="20" customHeight="1" x14ac:dyDescent="0.35">
      <c r="A45" s="69">
        <v>49</v>
      </c>
      <c r="B45" s="90"/>
      <c r="C45" s="35"/>
      <c r="D45" s="91" t="s">
        <v>62</v>
      </c>
      <c r="E45" s="35" t="s">
        <v>63</v>
      </c>
      <c r="F45" s="35" t="s">
        <v>64</v>
      </c>
      <c r="G45" s="92" t="s">
        <v>211</v>
      </c>
      <c r="H45" s="103" t="s">
        <v>248</v>
      </c>
      <c r="I45" s="67" t="s">
        <v>249</v>
      </c>
      <c r="J45" s="92" t="s">
        <v>213</v>
      </c>
      <c r="K45" s="91"/>
      <c r="L45" s="35" t="s">
        <v>250</v>
      </c>
      <c r="M45" s="39" t="s">
        <v>216</v>
      </c>
      <c r="N45" s="41"/>
      <c r="O45" s="41"/>
      <c r="P45" s="42" t="s">
        <v>251</v>
      </c>
      <c r="Q45" s="41"/>
      <c r="R45" s="40" t="s">
        <v>72</v>
      </c>
      <c r="S45" s="70">
        <f>'[1]Sunny 12.16'!Q52</f>
        <v>2.2999999999999998</v>
      </c>
      <c r="T45" s="40" t="s">
        <v>73</v>
      </c>
      <c r="U45" s="36"/>
      <c r="V45" s="34"/>
      <c r="W45" s="34"/>
      <c r="X45" s="34"/>
      <c r="Y45" s="85">
        <f>6*2.54+2</f>
        <v>17.240000000000002</v>
      </c>
      <c r="Z45" s="85">
        <f>3.07*2.54+2</f>
        <v>9.7977999999999987</v>
      </c>
      <c r="AA45" s="85">
        <f>4*2.54+2</f>
        <v>12.16</v>
      </c>
      <c r="AB45" s="47">
        <v>8</v>
      </c>
      <c r="AC45" s="82">
        <v>1</v>
      </c>
      <c r="AD45" s="49">
        <f t="shared" si="7"/>
        <v>2.0539951155200001E-3</v>
      </c>
      <c r="AE45" s="47">
        <v>63</v>
      </c>
      <c r="AF45" s="50">
        <f t="shared" si="8"/>
        <v>30671.932724655282</v>
      </c>
      <c r="AG45" s="51">
        <v>2250</v>
      </c>
      <c r="AH45" s="52">
        <f t="shared" si="9"/>
        <v>7.335696841142858E-2</v>
      </c>
      <c r="AI45" s="93" t="s">
        <v>225</v>
      </c>
      <c r="AJ45" s="94">
        <v>0.06</v>
      </c>
      <c r="AK45" s="55">
        <f t="shared" si="10"/>
        <v>0.26</v>
      </c>
      <c r="AL45" s="52">
        <f t="shared" si="11"/>
        <v>0.59799999999999998</v>
      </c>
      <c r="AM45" s="52">
        <f t="shared" si="0"/>
        <v>2.9713569684114285</v>
      </c>
      <c r="AN45" s="56">
        <v>0</v>
      </c>
      <c r="AO45" s="71">
        <f t="shared" si="1"/>
        <v>0</v>
      </c>
      <c r="AP45" s="56">
        <v>0.06</v>
      </c>
      <c r="AQ45" s="52">
        <f t="shared" si="2"/>
        <v>0.28499999999999998</v>
      </c>
      <c r="AR45" s="57">
        <v>0</v>
      </c>
      <c r="AS45" s="56">
        <v>0</v>
      </c>
      <c r="AT45" s="71">
        <f t="shared" si="3"/>
        <v>0</v>
      </c>
      <c r="AU45" s="52">
        <f t="shared" si="4"/>
        <v>0.28499999999999998</v>
      </c>
      <c r="AV45" s="52">
        <f t="shared" si="5"/>
        <v>3.2563569684114286</v>
      </c>
      <c r="AW45" s="72">
        <f t="shared" si="6"/>
        <v>0.31445116454496241</v>
      </c>
      <c r="AX45" s="70">
        <v>4.75</v>
      </c>
      <c r="AY45" s="61"/>
      <c r="AZ45" s="72" t="str">
        <f t="shared" si="12"/>
        <v/>
      </c>
      <c r="BA45" s="61"/>
      <c r="BB45" s="62">
        <v>500</v>
      </c>
      <c r="BC45" s="52">
        <f t="shared" si="24"/>
        <v>1628.1784842057143</v>
      </c>
      <c r="BD45" s="71">
        <f t="shared" si="25"/>
        <v>2375</v>
      </c>
      <c r="BE45" s="71">
        <f t="shared" si="23"/>
        <v>0</v>
      </c>
      <c r="BF45" s="63" t="str">
        <f t="shared" si="16"/>
        <v/>
      </c>
      <c r="BG45" s="41"/>
      <c r="BH45" s="41"/>
      <c r="BI45" s="85" t="s">
        <v>219</v>
      </c>
      <c r="BJ45" s="85" t="s">
        <v>220</v>
      </c>
      <c r="BK45" s="85" t="s">
        <v>221</v>
      </c>
    </row>
    <row r="46" spans="1:63" ht="20" customHeight="1" x14ac:dyDescent="0.35">
      <c r="A46" s="69">
        <v>50</v>
      </c>
      <c r="B46" s="90"/>
      <c r="C46" s="35"/>
      <c r="D46" s="91" t="s">
        <v>62</v>
      </c>
      <c r="E46" s="35" t="s">
        <v>63</v>
      </c>
      <c r="F46" s="35" t="s">
        <v>64</v>
      </c>
      <c r="G46" s="92" t="s">
        <v>211</v>
      </c>
      <c r="H46" s="38" t="s">
        <v>252</v>
      </c>
      <c r="I46" s="38" t="s">
        <v>253</v>
      </c>
      <c r="J46" s="92" t="s">
        <v>213</v>
      </c>
      <c r="K46" s="91"/>
      <c r="L46" s="35" t="s">
        <v>254</v>
      </c>
      <c r="M46" s="39" t="s">
        <v>216</v>
      </c>
      <c r="N46" s="41"/>
      <c r="O46" s="41"/>
      <c r="P46" s="42" t="s">
        <v>255</v>
      </c>
      <c r="Q46" s="41"/>
      <c r="R46" s="40" t="s">
        <v>72</v>
      </c>
      <c r="S46" s="70">
        <f>'[1]Sunny 12.16'!Q53</f>
        <v>4.28</v>
      </c>
      <c r="T46" s="40" t="s">
        <v>73</v>
      </c>
      <c r="U46" s="36"/>
      <c r="V46" s="34"/>
      <c r="W46" s="34"/>
      <c r="X46" s="34"/>
      <c r="Y46" s="85">
        <v>12.2</v>
      </c>
      <c r="Z46" s="85">
        <v>12.2</v>
      </c>
      <c r="AA46" s="85">
        <v>43.5</v>
      </c>
      <c r="AB46" s="47">
        <v>8</v>
      </c>
      <c r="AC46" s="82">
        <v>1</v>
      </c>
      <c r="AD46" s="49">
        <f t="shared" si="7"/>
        <v>6.4745399999999991E-3</v>
      </c>
      <c r="AE46" s="47">
        <v>63</v>
      </c>
      <c r="AF46" s="50">
        <f t="shared" si="8"/>
        <v>9730.4210028820598</v>
      </c>
      <c r="AG46" s="51">
        <v>2250</v>
      </c>
      <c r="AH46" s="52">
        <f t="shared" si="9"/>
        <v>0.2312335714285714</v>
      </c>
      <c r="AI46" s="93" t="s">
        <v>225</v>
      </c>
      <c r="AJ46" s="94">
        <v>0.06</v>
      </c>
      <c r="AK46" s="55">
        <f t="shared" si="10"/>
        <v>0.26</v>
      </c>
      <c r="AL46" s="52">
        <f t="shared" si="11"/>
        <v>1.1128</v>
      </c>
      <c r="AM46" s="52">
        <f t="shared" si="0"/>
        <v>5.6240335714285719</v>
      </c>
      <c r="AN46" s="56">
        <v>0</v>
      </c>
      <c r="AO46" s="71">
        <f t="shared" si="1"/>
        <v>0</v>
      </c>
      <c r="AP46" s="56">
        <v>0.06</v>
      </c>
      <c r="AQ46" s="52">
        <f t="shared" si="2"/>
        <v>0.51</v>
      </c>
      <c r="AR46" s="57">
        <v>0</v>
      </c>
      <c r="AS46" s="56">
        <v>0</v>
      </c>
      <c r="AT46" s="71">
        <f t="shared" si="3"/>
        <v>0</v>
      </c>
      <c r="AU46" s="52">
        <f t="shared" si="4"/>
        <v>0.51</v>
      </c>
      <c r="AV46" s="52">
        <f t="shared" si="5"/>
        <v>6.1340335714285716</v>
      </c>
      <c r="AW46" s="72">
        <f t="shared" si="6"/>
        <v>0.27834899159663862</v>
      </c>
      <c r="AX46" s="70">
        <v>8.5</v>
      </c>
      <c r="AY46" s="61"/>
      <c r="AZ46" s="72" t="str">
        <f t="shared" si="12"/>
        <v/>
      </c>
      <c r="BA46" s="61"/>
      <c r="BB46" s="62">
        <v>500</v>
      </c>
      <c r="BC46" s="52">
        <f t="shared" si="24"/>
        <v>3067.016785714286</v>
      </c>
      <c r="BD46" s="71">
        <f t="shared" si="25"/>
        <v>4250</v>
      </c>
      <c r="BE46" s="71">
        <f t="shared" si="23"/>
        <v>0</v>
      </c>
      <c r="BF46" s="63" t="str">
        <f t="shared" si="16"/>
        <v/>
      </c>
      <c r="BG46" s="41"/>
      <c r="BH46" s="41"/>
      <c r="BI46" s="85" t="s">
        <v>219</v>
      </c>
      <c r="BJ46" s="85" t="s">
        <v>220</v>
      </c>
      <c r="BK46" s="85" t="s">
        <v>221</v>
      </c>
    </row>
    <row r="47" spans="1:63" ht="20" customHeight="1" x14ac:dyDescent="0.35">
      <c r="A47" s="69"/>
      <c r="B47" s="90"/>
      <c r="C47" s="35"/>
      <c r="D47" s="91" t="s">
        <v>62</v>
      </c>
      <c r="E47" s="35" t="s">
        <v>63</v>
      </c>
      <c r="F47" s="35" t="s">
        <v>64</v>
      </c>
      <c r="G47" s="92" t="s">
        <v>211</v>
      </c>
      <c r="H47" s="38" t="s">
        <v>252</v>
      </c>
      <c r="I47" s="38" t="s">
        <v>256</v>
      </c>
      <c r="J47" s="92" t="s">
        <v>213</v>
      </c>
      <c r="K47" s="91"/>
      <c r="L47" s="35" t="s">
        <v>254</v>
      </c>
      <c r="M47" s="39" t="s">
        <v>216</v>
      </c>
      <c r="N47" s="41"/>
      <c r="O47" s="41"/>
      <c r="P47" s="42" t="s">
        <v>257</v>
      </c>
      <c r="Q47" s="41"/>
      <c r="R47" s="40" t="s">
        <v>72</v>
      </c>
      <c r="S47" s="70">
        <f>'[1]Sunny 12.16'!Q54</f>
        <v>4.38</v>
      </c>
      <c r="T47" s="40" t="s">
        <v>73</v>
      </c>
      <c r="U47" s="36"/>
      <c r="V47" s="34"/>
      <c r="W47" s="34"/>
      <c r="X47" s="34"/>
      <c r="Y47" s="85">
        <v>12.2</v>
      </c>
      <c r="Z47" s="85">
        <v>12.2</v>
      </c>
      <c r="AA47" s="85">
        <v>43.5</v>
      </c>
      <c r="AB47" s="47">
        <v>8</v>
      </c>
      <c r="AC47" s="82">
        <v>1</v>
      </c>
      <c r="AD47" s="49">
        <f t="shared" si="7"/>
        <v>6.4745399999999991E-3</v>
      </c>
      <c r="AE47" s="47">
        <v>63</v>
      </c>
      <c r="AF47" s="50">
        <f t="shared" si="8"/>
        <v>9730.4210028820598</v>
      </c>
      <c r="AG47" s="51">
        <v>2250</v>
      </c>
      <c r="AH47" s="52">
        <f t="shared" si="9"/>
        <v>0.2312335714285714</v>
      </c>
      <c r="AI47" s="93" t="s">
        <v>225</v>
      </c>
      <c r="AJ47" s="94">
        <v>0.06</v>
      </c>
      <c r="AK47" s="55">
        <f t="shared" si="10"/>
        <v>0.26</v>
      </c>
      <c r="AL47" s="52">
        <f t="shared" si="11"/>
        <v>1.1388</v>
      </c>
      <c r="AM47" s="52">
        <f t="shared" si="0"/>
        <v>5.7500335714285713</v>
      </c>
      <c r="AN47" s="56">
        <v>0</v>
      </c>
      <c r="AO47" s="71">
        <f t="shared" si="1"/>
        <v>0</v>
      </c>
      <c r="AP47" s="56">
        <v>0.06</v>
      </c>
      <c r="AQ47" s="52">
        <f t="shared" si="2"/>
        <v>0.51</v>
      </c>
      <c r="AR47" s="57">
        <v>0</v>
      </c>
      <c r="AS47" s="56">
        <v>0</v>
      </c>
      <c r="AT47" s="71">
        <f t="shared" si="3"/>
        <v>0</v>
      </c>
      <c r="AU47" s="52">
        <f t="shared" si="4"/>
        <v>0.51</v>
      </c>
      <c r="AV47" s="52">
        <f t="shared" si="5"/>
        <v>6.2600335714285711</v>
      </c>
      <c r="AW47" s="74">
        <f t="shared" si="6"/>
        <v>0.26352546218487399</v>
      </c>
      <c r="AX47" s="70">
        <v>8.5</v>
      </c>
      <c r="AY47" s="61"/>
      <c r="AZ47" s="74" t="str">
        <f t="shared" si="12"/>
        <v/>
      </c>
      <c r="BA47" s="61"/>
      <c r="BB47" s="62">
        <v>500</v>
      </c>
      <c r="BC47" s="52">
        <f t="shared" si="24"/>
        <v>3130.0167857142856</v>
      </c>
      <c r="BD47" s="71">
        <f t="shared" si="25"/>
        <v>4250</v>
      </c>
      <c r="BE47" s="61"/>
      <c r="BF47" s="63" t="str">
        <f t="shared" si="16"/>
        <v/>
      </c>
      <c r="BG47" s="41"/>
      <c r="BH47" s="41"/>
      <c r="BI47" s="85" t="s">
        <v>219</v>
      </c>
      <c r="BJ47" s="85" t="s">
        <v>220</v>
      </c>
      <c r="BK47" s="85" t="s">
        <v>221</v>
      </c>
    </row>
    <row r="48" spans="1:63" ht="20" customHeight="1" x14ac:dyDescent="0.35">
      <c r="A48" s="69"/>
      <c r="B48" s="34"/>
      <c r="C48" s="35"/>
      <c r="D48" s="34" t="s">
        <v>143</v>
      </c>
      <c r="E48" s="35" t="s">
        <v>98</v>
      </c>
      <c r="F48" s="35" t="s">
        <v>64</v>
      </c>
      <c r="G48" s="104" t="s">
        <v>258</v>
      </c>
      <c r="H48" s="35" t="s">
        <v>164</v>
      </c>
      <c r="I48" s="35" t="s">
        <v>165</v>
      </c>
      <c r="J48" s="78" t="s">
        <v>259</v>
      </c>
      <c r="K48" s="34" t="s">
        <v>259</v>
      </c>
      <c r="L48" s="79" t="s">
        <v>260</v>
      </c>
      <c r="M48" s="39" t="s">
        <v>261</v>
      </c>
      <c r="N48" s="41"/>
      <c r="O48" s="41"/>
      <c r="P48" s="68" t="s">
        <v>262</v>
      </c>
      <c r="Q48" s="41"/>
      <c r="R48" s="40" t="s">
        <v>72</v>
      </c>
      <c r="S48" s="70">
        <f>'[1]Sunny 12.16'!Q56</f>
        <v>2.5</v>
      </c>
      <c r="T48" s="40" t="s">
        <v>73</v>
      </c>
      <c r="U48" s="36" t="s">
        <v>169</v>
      </c>
      <c r="V48" s="80">
        <v>47.5</v>
      </c>
      <c r="W48" s="80">
        <v>28</v>
      </c>
      <c r="X48" s="80">
        <v>42.5</v>
      </c>
      <c r="Y48" s="81">
        <v>17</v>
      </c>
      <c r="Z48" s="81">
        <v>8.5</v>
      </c>
      <c r="AA48" s="81">
        <v>20.5</v>
      </c>
      <c r="AB48" s="47">
        <v>8</v>
      </c>
      <c r="AC48" s="82">
        <v>2</v>
      </c>
      <c r="AD48" s="49">
        <f t="shared" si="7"/>
        <v>2.96225E-3</v>
      </c>
      <c r="AE48" s="47">
        <v>63</v>
      </c>
      <c r="AF48" s="50">
        <f t="shared" si="8"/>
        <v>42535.235040931722</v>
      </c>
      <c r="AG48" s="51">
        <v>2250</v>
      </c>
      <c r="AH48" s="52">
        <f t="shared" si="9"/>
        <v>5.2897321428571432E-2</v>
      </c>
      <c r="AI48" s="83" t="s">
        <v>170</v>
      </c>
      <c r="AJ48" s="84">
        <v>1.7999999999999999E-2</v>
      </c>
      <c r="AK48" s="55">
        <f t="shared" si="10"/>
        <v>0.218</v>
      </c>
      <c r="AL48" s="52">
        <f t="shared" si="11"/>
        <v>0.54500000000000004</v>
      </c>
      <c r="AM48" s="52">
        <f t="shared" si="0"/>
        <v>3.0978973214285714</v>
      </c>
      <c r="AN48" s="56">
        <v>0</v>
      </c>
      <c r="AO48" s="71">
        <f t="shared" si="1"/>
        <v>0</v>
      </c>
      <c r="AP48" s="56">
        <v>0.05</v>
      </c>
      <c r="AQ48" s="52">
        <f t="shared" si="2"/>
        <v>0.24750000000000003</v>
      </c>
      <c r="AR48" s="57">
        <v>0</v>
      </c>
      <c r="AS48" s="56">
        <v>0</v>
      </c>
      <c r="AT48" s="71">
        <f t="shared" si="3"/>
        <v>0</v>
      </c>
      <c r="AU48" s="52">
        <f t="shared" si="4"/>
        <v>0.24750000000000003</v>
      </c>
      <c r="AV48" s="52">
        <f t="shared" si="5"/>
        <v>3.3453973214285715</v>
      </c>
      <c r="AW48" s="105">
        <f t="shared" si="6"/>
        <v>0.3241621572871573</v>
      </c>
      <c r="AX48" s="106">
        <v>4.95</v>
      </c>
      <c r="AY48" s="41"/>
      <c r="AZ48" s="41"/>
      <c r="BA48" s="61"/>
      <c r="BB48" s="35">
        <v>1000</v>
      </c>
      <c r="BC48" s="52">
        <f t="shared" ref="BC48:BC59" si="26">IF(ISERROR(AV48*BB48),"",AV48*BB48)</f>
        <v>3345.3973214285716</v>
      </c>
      <c r="BD48" s="71">
        <f t="shared" ref="BD48:BD59" si="27">IF(ISERROR(AX48*BB48),"",AX48*BB48)</f>
        <v>4950</v>
      </c>
      <c r="BE48" s="61"/>
      <c r="BF48" s="63">
        <f t="shared" si="16"/>
        <v>28.262499999999999</v>
      </c>
      <c r="BG48" s="41"/>
      <c r="BH48" s="41"/>
      <c r="BI48" s="35" t="s">
        <v>76</v>
      </c>
      <c r="BJ48" s="35" t="s">
        <v>77</v>
      </c>
      <c r="BK48" s="85" t="s">
        <v>171</v>
      </c>
    </row>
    <row r="49" spans="1:63" ht="20" customHeight="1" x14ac:dyDescent="0.35">
      <c r="A49" s="69"/>
      <c r="B49" s="34"/>
      <c r="C49" s="35"/>
      <c r="D49" s="34"/>
      <c r="E49" s="35" t="s">
        <v>98</v>
      </c>
      <c r="F49" s="35" t="s">
        <v>64</v>
      </c>
      <c r="G49" s="104" t="s">
        <v>258</v>
      </c>
      <c r="H49" s="35" t="s">
        <v>172</v>
      </c>
      <c r="I49" s="35" t="s">
        <v>173</v>
      </c>
      <c r="J49" s="78" t="s">
        <v>259</v>
      </c>
      <c r="K49" s="34"/>
      <c r="L49" s="79" t="s">
        <v>263</v>
      </c>
      <c r="M49" s="39" t="s">
        <v>261</v>
      </c>
      <c r="N49" s="41"/>
      <c r="O49" s="41"/>
      <c r="P49" s="68" t="s">
        <v>264</v>
      </c>
      <c r="Q49" s="41"/>
      <c r="R49" s="40" t="s">
        <v>72</v>
      </c>
      <c r="S49" s="70">
        <f>'[1]Sunny 12.16'!Q57</f>
        <v>1.56</v>
      </c>
      <c r="T49" s="40" t="s">
        <v>73</v>
      </c>
      <c r="U49" s="36"/>
      <c r="V49" s="80"/>
      <c r="W49" s="80"/>
      <c r="X49" s="80"/>
      <c r="Y49" s="81">
        <v>12</v>
      </c>
      <c r="Z49" s="81">
        <v>7</v>
      </c>
      <c r="AA49" s="81">
        <v>13</v>
      </c>
      <c r="AB49" s="47">
        <v>8</v>
      </c>
      <c r="AC49" s="82">
        <v>1</v>
      </c>
      <c r="AD49" s="49">
        <f t="shared" si="7"/>
        <v>1.0920000000000001E-3</v>
      </c>
      <c r="AE49" s="47">
        <v>63</v>
      </c>
      <c r="AF49" s="50">
        <f t="shared" si="8"/>
        <v>57692.307692307688</v>
      </c>
      <c r="AG49" s="51">
        <v>2250</v>
      </c>
      <c r="AH49" s="52">
        <f t="shared" si="9"/>
        <v>3.9E-2</v>
      </c>
      <c r="AI49" s="86" t="s">
        <v>176</v>
      </c>
      <c r="AJ49" s="84">
        <v>3.4000000000000002E-2</v>
      </c>
      <c r="AK49" s="55">
        <f t="shared" si="10"/>
        <v>0.23400000000000001</v>
      </c>
      <c r="AL49" s="52">
        <f t="shared" si="11"/>
        <v>0.36504000000000003</v>
      </c>
      <c r="AM49" s="52">
        <f t="shared" si="0"/>
        <v>1.96404</v>
      </c>
      <c r="AN49" s="56">
        <v>0</v>
      </c>
      <c r="AO49" s="71">
        <f t="shared" si="1"/>
        <v>0</v>
      </c>
      <c r="AP49" s="56">
        <v>0.05</v>
      </c>
      <c r="AQ49" s="52">
        <f t="shared" si="2"/>
        <v>0.1575</v>
      </c>
      <c r="AR49" s="57">
        <v>0</v>
      </c>
      <c r="AS49" s="56">
        <v>0</v>
      </c>
      <c r="AT49" s="71">
        <f t="shared" si="3"/>
        <v>0</v>
      </c>
      <c r="AU49" s="52">
        <f t="shared" si="4"/>
        <v>0.1575</v>
      </c>
      <c r="AV49" s="52">
        <f t="shared" si="5"/>
        <v>2.12154</v>
      </c>
      <c r="AW49" s="105">
        <f t="shared" si="6"/>
        <v>0.32649523809523806</v>
      </c>
      <c r="AX49" s="106">
        <v>3.15</v>
      </c>
      <c r="AY49" s="41"/>
      <c r="AZ49" s="41"/>
      <c r="BA49" s="61"/>
      <c r="BB49" s="35">
        <v>500</v>
      </c>
      <c r="BC49" s="52">
        <f t="shared" si="26"/>
        <v>1060.77</v>
      </c>
      <c r="BD49" s="71">
        <f t="shared" si="27"/>
        <v>1575</v>
      </c>
      <c r="BE49" s="61"/>
      <c r="BF49" s="63" t="str">
        <f t="shared" si="16"/>
        <v/>
      </c>
      <c r="BG49" s="41"/>
      <c r="BH49" s="41"/>
      <c r="BI49" s="35" t="s">
        <v>76</v>
      </c>
      <c r="BJ49" s="35" t="s">
        <v>77</v>
      </c>
      <c r="BK49" s="85" t="s">
        <v>171</v>
      </c>
    </row>
    <row r="50" spans="1:63" ht="20" customHeight="1" x14ac:dyDescent="0.35">
      <c r="A50" s="69"/>
      <c r="B50" s="34"/>
      <c r="C50" s="35"/>
      <c r="D50" s="34"/>
      <c r="E50" s="35" t="s">
        <v>98</v>
      </c>
      <c r="F50" s="35" t="s">
        <v>64</v>
      </c>
      <c r="G50" s="104" t="s">
        <v>258</v>
      </c>
      <c r="H50" s="35" t="s">
        <v>177</v>
      </c>
      <c r="I50" s="35" t="s">
        <v>80</v>
      </c>
      <c r="J50" s="78" t="s">
        <v>259</v>
      </c>
      <c r="K50" s="34"/>
      <c r="L50" s="79" t="s">
        <v>265</v>
      </c>
      <c r="M50" s="39" t="s">
        <v>261</v>
      </c>
      <c r="N50" s="41"/>
      <c r="O50" s="41"/>
      <c r="P50" s="68" t="s">
        <v>266</v>
      </c>
      <c r="Q50" s="41"/>
      <c r="R50" s="40" t="s">
        <v>72</v>
      </c>
      <c r="S50" s="70">
        <f>'[1]Sunny 12.16'!Q58</f>
        <v>1.44</v>
      </c>
      <c r="T50" s="40" t="s">
        <v>73</v>
      </c>
      <c r="U50" s="36"/>
      <c r="V50" s="80"/>
      <c r="W50" s="80"/>
      <c r="X50" s="80"/>
      <c r="Y50" s="81">
        <v>8.5</v>
      </c>
      <c r="Z50" s="81">
        <v>8.5</v>
      </c>
      <c r="AA50" s="81">
        <v>12.5</v>
      </c>
      <c r="AB50" s="47">
        <v>8</v>
      </c>
      <c r="AC50" s="82">
        <v>1</v>
      </c>
      <c r="AD50" s="49">
        <f t="shared" si="7"/>
        <v>9.0312499999999996E-4</v>
      </c>
      <c r="AE50" s="47">
        <v>63</v>
      </c>
      <c r="AF50" s="50">
        <f t="shared" si="8"/>
        <v>69757.785467128037</v>
      </c>
      <c r="AG50" s="51">
        <v>2250</v>
      </c>
      <c r="AH50" s="52">
        <f t="shared" si="9"/>
        <v>3.2254464285714282E-2</v>
      </c>
      <c r="AI50" s="86" t="s">
        <v>176</v>
      </c>
      <c r="AJ50" s="84">
        <v>3.4000000000000002E-2</v>
      </c>
      <c r="AK50" s="55">
        <f t="shared" si="10"/>
        <v>0.23400000000000001</v>
      </c>
      <c r="AL50" s="52">
        <f t="shared" si="11"/>
        <v>0.33695999999999998</v>
      </c>
      <c r="AM50" s="52">
        <f t="shared" si="0"/>
        <v>1.8092144642857142</v>
      </c>
      <c r="AN50" s="56">
        <v>0</v>
      </c>
      <c r="AO50" s="71">
        <f t="shared" si="1"/>
        <v>0</v>
      </c>
      <c r="AP50" s="56">
        <v>0.05</v>
      </c>
      <c r="AQ50" s="52">
        <f t="shared" si="2"/>
        <v>0.14750000000000002</v>
      </c>
      <c r="AR50" s="57">
        <v>0</v>
      </c>
      <c r="AS50" s="56">
        <v>0</v>
      </c>
      <c r="AT50" s="71">
        <f t="shared" si="3"/>
        <v>0</v>
      </c>
      <c r="AU50" s="52">
        <f t="shared" si="4"/>
        <v>0.14750000000000002</v>
      </c>
      <c r="AV50" s="52">
        <f t="shared" si="5"/>
        <v>1.9567144642857142</v>
      </c>
      <c r="AW50" s="105">
        <f t="shared" si="6"/>
        <v>0.33670696125908001</v>
      </c>
      <c r="AX50" s="106">
        <v>2.95</v>
      </c>
      <c r="AY50" s="41"/>
      <c r="AZ50" s="41"/>
      <c r="BA50" s="61"/>
      <c r="BB50" s="35">
        <v>500</v>
      </c>
      <c r="BC50" s="52">
        <f t="shared" si="26"/>
        <v>978.35723214285713</v>
      </c>
      <c r="BD50" s="71">
        <f t="shared" si="27"/>
        <v>1475</v>
      </c>
      <c r="BE50" s="61"/>
      <c r="BF50" s="63" t="str">
        <f t="shared" si="16"/>
        <v/>
      </c>
      <c r="BG50" s="41"/>
      <c r="BH50" s="41"/>
      <c r="BI50" s="35" t="s">
        <v>76</v>
      </c>
      <c r="BJ50" s="35" t="s">
        <v>77</v>
      </c>
      <c r="BK50" s="85" t="s">
        <v>171</v>
      </c>
    </row>
    <row r="51" spans="1:63" ht="20" customHeight="1" x14ac:dyDescent="0.35">
      <c r="A51" s="69"/>
      <c r="B51" s="34"/>
      <c r="C51" s="35"/>
      <c r="D51" s="34"/>
      <c r="E51" s="35" t="s">
        <v>98</v>
      </c>
      <c r="F51" s="35" t="s">
        <v>64</v>
      </c>
      <c r="G51" s="104" t="s">
        <v>258</v>
      </c>
      <c r="H51" s="35" t="s">
        <v>180</v>
      </c>
      <c r="I51" s="35" t="s">
        <v>181</v>
      </c>
      <c r="J51" s="78" t="s">
        <v>259</v>
      </c>
      <c r="K51" s="34"/>
      <c r="L51" s="79" t="s">
        <v>267</v>
      </c>
      <c r="M51" s="39" t="s">
        <v>261</v>
      </c>
      <c r="N51" s="41"/>
      <c r="O51" s="41"/>
      <c r="P51" s="68" t="s">
        <v>268</v>
      </c>
      <c r="Q51" s="41"/>
      <c r="R51" s="40" t="s">
        <v>72</v>
      </c>
      <c r="S51" s="70">
        <f>'[1]Sunny 12.16'!Q59</f>
        <v>1.44</v>
      </c>
      <c r="T51" s="40" t="s">
        <v>73</v>
      </c>
      <c r="U51" s="36"/>
      <c r="V51" s="80"/>
      <c r="W51" s="80"/>
      <c r="X51" s="80"/>
      <c r="Y51" s="81">
        <v>15</v>
      </c>
      <c r="Z51" s="81">
        <v>4</v>
      </c>
      <c r="AA51" s="81">
        <v>11.5</v>
      </c>
      <c r="AB51" s="47">
        <v>8</v>
      </c>
      <c r="AC51" s="82">
        <v>1</v>
      </c>
      <c r="AD51" s="49">
        <f t="shared" si="7"/>
        <v>6.8999999999999997E-4</v>
      </c>
      <c r="AE51" s="47">
        <v>63</v>
      </c>
      <c r="AF51" s="50">
        <f t="shared" si="8"/>
        <v>91304.34782608696</v>
      </c>
      <c r="AG51" s="51">
        <v>2250</v>
      </c>
      <c r="AH51" s="52">
        <f t="shared" si="9"/>
        <v>2.4642857142857143E-2</v>
      </c>
      <c r="AI51" s="86" t="s">
        <v>176</v>
      </c>
      <c r="AJ51" s="84">
        <v>3.4000000000000002E-2</v>
      </c>
      <c r="AK51" s="55">
        <f t="shared" si="10"/>
        <v>0.23400000000000001</v>
      </c>
      <c r="AL51" s="52">
        <f t="shared" si="11"/>
        <v>0.33695999999999998</v>
      </c>
      <c r="AM51" s="52">
        <f t="shared" si="0"/>
        <v>1.8016028571428571</v>
      </c>
      <c r="AN51" s="56">
        <v>0</v>
      </c>
      <c r="AO51" s="71">
        <f t="shared" si="1"/>
        <v>0</v>
      </c>
      <c r="AP51" s="56">
        <v>0.05</v>
      </c>
      <c r="AQ51" s="52">
        <f t="shared" si="2"/>
        <v>0.14750000000000002</v>
      </c>
      <c r="AR51" s="57">
        <v>0</v>
      </c>
      <c r="AS51" s="56">
        <v>0</v>
      </c>
      <c r="AT51" s="71">
        <f t="shared" si="3"/>
        <v>0</v>
      </c>
      <c r="AU51" s="52">
        <f t="shared" si="4"/>
        <v>0.14750000000000002</v>
      </c>
      <c r="AV51" s="52">
        <f t="shared" si="5"/>
        <v>1.949102857142857</v>
      </c>
      <c r="AW51" s="105">
        <f t="shared" si="6"/>
        <v>0.339287167070218</v>
      </c>
      <c r="AX51" s="106">
        <v>2.95</v>
      </c>
      <c r="AY51" s="41"/>
      <c r="AZ51" s="41"/>
      <c r="BA51" s="61"/>
      <c r="BB51" s="35">
        <v>500</v>
      </c>
      <c r="BC51" s="52">
        <f t="shared" si="26"/>
        <v>974.55142857142846</v>
      </c>
      <c r="BD51" s="71">
        <f t="shared" si="27"/>
        <v>1475</v>
      </c>
      <c r="BE51" s="61"/>
      <c r="BF51" s="63" t="str">
        <f t="shared" si="16"/>
        <v/>
      </c>
      <c r="BG51" s="41"/>
      <c r="BH51" s="41"/>
      <c r="BI51" s="35" t="s">
        <v>76</v>
      </c>
      <c r="BJ51" s="35" t="s">
        <v>77</v>
      </c>
      <c r="BK51" s="85" t="s">
        <v>171</v>
      </c>
    </row>
    <row r="52" spans="1:63" ht="20" customHeight="1" x14ac:dyDescent="0.35">
      <c r="A52" s="69"/>
      <c r="B52" s="34"/>
      <c r="C52" s="35"/>
      <c r="D52" s="34"/>
      <c r="E52" s="35" t="s">
        <v>98</v>
      </c>
      <c r="F52" s="35" t="s">
        <v>64</v>
      </c>
      <c r="G52" s="104" t="s">
        <v>258</v>
      </c>
      <c r="H52" s="35" t="s">
        <v>184</v>
      </c>
      <c r="I52" s="35" t="s">
        <v>185</v>
      </c>
      <c r="J52" s="78" t="s">
        <v>259</v>
      </c>
      <c r="K52" s="34"/>
      <c r="L52" s="79" t="s">
        <v>269</v>
      </c>
      <c r="M52" s="39" t="s">
        <v>261</v>
      </c>
      <c r="N52" s="41"/>
      <c r="O52" s="41"/>
      <c r="P52" s="68" t="s">
        <v>270</v>
      </c>
      <c r="Q52" s="41"/>
      <c r="R52" s="40" t="s">
        <v>72</v>
      </c>
      <c r="S52" s="70">
        <f>'[1]Sunny 12.16'!Q60</f>
        <v>2.16</v>
      </c>
      <c r="T52" s="40" t="s">
        <v>73</v>
      </c>
      <c r="U52" s="36"/>
      <c r="V52" s="80"/>
      <c r="W52" s="80"/>
      <c r="X52" s="80"/>
      <c r="Y52" s="81">
        <v>15</v>
      </c>
      <c r="Z52" s="81">
        <v>4</v>
      </c>
      <c r="AA52" s="81">
        <v>11.5</v>
      </c>
      <c r="AB52" s="47">
        <v>8</v>
      </c>
      <c r="AC52" s="82">
        <v>1</v>
      </c>
      <c r="AD52" s="49">
        <f t="shared" si="7"/>
        <v>6.8999999999999997E-4</v>
      </c>
      <c r="AE52" s="47">
        <v>63</v>
      </c>
      <c r="AF52" s="50">
        <f t="shared" si="8"/>
        <v>91304.34782608696</v>
      </c>
      <c r="AG52" s="51">
        <v>2250</v>
      </c>
      <c r="AH52" s="52">
        <f t="shared" si="9"/>
        <v>2.4642857142857143E-2</v>
      </c>
      <c r="AI52" s="86" t="s">
        <v>176</v>
      </c>
      <c r="AJ52" s="84">
        <v>3.4000000000000002E-2</v>
      </c>
      <c r="AK52" s="55">
        <f t="shared" si="10"/>
        <v>0.23400000000000001</v>
      </c>
      <c r="AL52" s="52">
        <f t="shared" si="11"/>
        <v>0.50544000000000011</v>
      </c>
      <c r="AM52" s="52">
        <f t="shared" si="0"/>
        <v>2.6900828571428574</v>
      </c>
      <c r="AN52" s="56">
        <v>0</v>
      </c>
      <c r="AO52" s="71">
        <f t="shared" si="1"/>
        <v>0</v>
      </c>
      <c r="AP52" s="56">
        <v>0.05</v>
      </c>
      <c r="AQ52" s="52">
        <f t="shared" si="2"/>
        <v>0.22500000000000001</v>
      </c>
      <c r="AR52" s="57">
        <v>0</v>
      </c>
      <c r="AS52" s="56">
        <v>0</v>
      </c>
      <c r="AT52" s="71">
        <f t="shared" si="3"/>
        <v>0</v>
      </c>
      <c r="AU52" s="52">
        <f t="shared" si="4"/>
        <v>0.22500000000000001</v>
      </c>
      <c r="AV52" s="52">
        <f t="shared" si="5"/>
        <v>2.9150828571428575</v>
      </c>
      <c r="AW52" s="105">
        <f t="shared" si="6"/>
        <v>0.35220380952380942</v>
      </c>
      <c r="AX52" s="106">
        <v>4.5</v>
      </c>
      <c r="AY52" s="41"/>
      <c r="AZ52" s="41"/>
      <c r="BA52" s="61"/>
      <c r="BB52" s="35">
        <v>500</v>
      </c>
      <c r="BC52" s="52">
        <f t="shared" si="26"/>
        <v>1457.5414285714287</v>
      </c>
      <c r="BD52" s="71">
        <f t="shared" si="27"/>
        <v>2250</v>
      </c>
      <c r="BE52" s="61"/>
      <c r="BF52" s="63" t="str">
        <f t="shared" si="16"/>
        <v/>
      </c>
      <c r="BG52" s="41"/>
      <c r="BH52" s="41"/>
      <c r="BI52" s="35" t="s">
        <v>76</v>
      </c>
      <c r="BJ52" s="35" t="s">
        <v>77</v>
      </c>
      <c r="BK52" s="85" t="s">
        <v>171</v>
      </c>
    </row>
    <row r="53" spans="1:63" ht="20" customHeight="1" x14ac:dyDescent="0.35">
      <c r="A53" s="69"/>
      <c r="B53" s="34"/>
      <c r="C53" s="35"/>
      <c r="D53" s="34"/>
      <c r="E53" s="35" t="s">
        <v>98</v>
      </c>
      <c r="F53" s="35" t="s">
        <v>64</v>
      </c>
      <c r="G53" s="104" t="s">
        <v>258</v>
      </c>
      <c r="H53" s="35" t="s">
        <v>271</v>
      </c>
      <c r="I53" s="35" t="s">
        <v>189</v>
      </c>
      <c r="J53" s="78" t="s">
        <v>259</v>
      </c>
      <c r="K53" s="34"/>
      <c r="L53" s="79" t="s">
        <v>272</v>
      </c>
      <c r="M53" s="39" t="s">
        <v>261</v>
      </c>
      <c r="N53" s="41"/>
      <c r="O53" s="41"/>
      <c r="P53" s="68" t="s">
        <v>273</v>
      </c>
      <c r="Q53" s="41"/>
      <c r="R53" s="40" t="s">
        <v>72</v>
      </c>
      <c r="S53" s="70">
        <f>'[1]Sunny 12.16'!Q61</f>
        <v>2.2000000000000002</v>
      </c>
      <c r="T53" s="40" t="s">
        <v>73</v>
      </c>
      <c r="U53" s="36"/>
      <c r="V53" s="80"/>
      <c r="W53" s="80"/>
      <c r="X53" s="80"/>
      <c r="Y53" s="81">
        <v>17</v>
      </c>
      <c r="Z53" s="81">
        <v>9</v>
      </c>
      <c r="AA53" s="81">
        <v>12</v>
      </c>
      <c r="AB53" s="47">
        <v>8</v>
      </c>
      <c r="AC53" s="82">
        <v>1</v>
      </c>
      <c r="AD53" s="49">
        <f t="shared" si="7"/>
        <v>1.836E-3</v>
      </c>
      <c r="AE53" s="47">
        <v>63</v>
      </c>
      <c r="AF53" s="50">
        <f t="shared" si="8"/>
        <v>34313.725490196077</v>
      </c>
      <c r="AG53" s="51">
        <v>2250</v>
      </c>
      <c r="AH53" s="52">
        <f t="shared" si="9"/>
        <v>6.5571428571428572E-2</v>
      </c>
      <c r="AI53" s="86" t="s">
        <v>176</v>
      </c>
      <c r="AJ53" s="84">
        <v>3.4000000000000002E-2</v>
      </c>
      <c r="AK53" s="55">
        <f t="shared" si="10"/>
        <v>0.23400000000000001</v>
      </c>
      <c r="AL53" s="52">
        <f t="shared" si="11"/>
        <v>0.51480000000000004</v>
      </c>
      <c r="AM53" s="52">
        <f t="shared" si="0"/>
        <v>2.7803714285714287</v>
      </c>
      <c r="AN53" s="56">
        <v>0</v>
      </c>
      <c r="AO53" s="71">
        <f t="shared" si="1"/>
        <v>0</v>
      </c>
      <c r="AP53" s="56">
        <v>0.05</v>
      </c>
      <c r="AQ53" s="52">
        <f t="shared" si="2"/>
        <v>0.22500000000000001</v>
      </c>
      <c r="AR53" s="57">
        <v>0</v>
      </c>
      <c r="AS53" s="56">
        <v>0</v>
      </c>
      <c r="AT53" s="71">
        <f t="shared" si="3"/>
        <v>0</v>
      </c>
      <c r="AU53" s="52">
        <f t="shared" si="4"/>
        <v>0.22500000000000001</v>
      </c>
      <c r="AV53" s="52">
        <f t="shared" si="5"/>
        <v>3.0053714285714288</v>
      </c>
      <c r="AW53" s="105">
        <f t="shared" si="6"/>
        <v>0.33213968253968251</v>
      </c>
      <c r="AX53" s="106">
        <v>4.5</v>
      </c>
      <c r="AY53" s="41"/>
      <c r="AZ53" s="41"/>
      <c r="BA53" s="61"/>
      <c r="BB53" s="35">
        <v>500</v>
      </c>
      <c r="BC53" s="52">
        <f t="shared" si="26"/>
        <v>1502.6857142857143</v>
      </c>
      <c r="BD53" s="71">
        <f t="shared" si="27"/>
        <v>2250</v>
      </c>
      <c r="BE53" s="61"/>
      <c r="BF53" s="63" t="str">
        <f t="shared" si="16"/>
        <v/>
      </c>
      <c r="BG53" s="41"/>
      <c r="BH53" s="41"/>
      <c r="BI53" s="35" t="s">
        <v>76</v>
      </c>
      <c r="BJ53" s="35" t="s">
        <v>77</v>
      </c>
      <c r="BK53" s="85" t="s">
        <v>171</v>
      </c>
    </row>
    <row r="54" spans="1:63" ht="20" customHeight="1" x14ac:dyDescent="0.35">
      <c r="A54" s="69"/>
      <c r="B54" s="34"/>
      <c r="C54" s="35"/>
      <c r="D54" s="34"/>
      <c r="E54" s="35" t="s">
        <v>98</v>
      </c>
      <c r="F54" s="35" t="s">
        <v>64</v>
      </c>
      <c r="G54" s="104" t="s">
        <v>258</v>
      </c>
      <c r="H54" s="35" t="s">
        <v>192</v>
      </c>
      <c r="I54" s="35" t="s">
        <v>94</v>
      </c>
      <c r="J54" s="78" t="s">
        <v>259</v>
      </c>
      <c r="K54" s="34"/>
      <c r="L54" s="79" t="s">
        <v>274</v>
      </c>
      <c r="M54" s="39" t="s">
        <v>261</v>
      </c>
      <c r="N54" s="41"/>
      <c r="O54" s="41"/>
      <c r="P54" s="68" t="s">
        <v>275</v>
      </c>
      <c r="Q54" s="41"/>
      <c r="R54" s="40" t="s">
        <v>72</v>
      </c>
      <c r="S54" s="70">
        <f>'[1]Sunny 12.16'!Q62</f>
        <v>2.62</v>
      </c>
      <c r="T54" s="40" t="s">
        <v>73</v>
      </c>
      <c r="U54" s="36"/>
      <c r="V54" s="80"/>
      <c r="W54" s="80"/>
      <c r="X54" s="80"/>
      <c r="Y54" s="81">
        <v>14</v>
      </c>
      <c r="Z54" s="81">
        <v>14</v>
      </c>
      <c r="AA54" s="81">
        <v>32.5</v>
      </c>
      <c r="AB54" s="47">
        <v>8</v>
      </c>
      <c r="AC54" s="82">
        <v>1</v>
      </c>
      <c r="AD54" s="49">
        <f t="shared" si="7"/>
        <v>6.3699999999999998E-3</v>
      </c>
      <c r="AE54" s="47">
        <v>63</v>
      </c>
      <c r="AF54" s="50">
        <f t="shared" si="8"/>
        <v>9890.1098901098903</v>
      </c>
      <c r="AG54" s="51">
        <v>2250</v>
      </c>
      <c r="AH54" s="52">
        <f t="shared" si="9"/>
        <v>0.22750000000000001</v>
      </c>
      <c r="AI54" s="86" t="s">
        <v>176</v>
      </c>
      <c r="AJ54" s="84">
        <v>3.4000000000000002E-2</v>
      </c>
      <c r="AK54" s="55">
        <f t="shared" si="10"/>
        <v>0.23400000000000001</v>
      </c>
      <c r="AL54" s="52">
        <f t="shared" si="11"/>
        <v>0.61308000000000007</v>
      </c>
      <c r="AM54" s="52">
        <f t="shared" si="0"/>
        <v>3.4605800000000002</v>
      </c>
      <c r="AN54" s="56">
        <v>0</v>
      </c>
      <c r="AO54" s="71">
        <f t="shared" si="1"/>
        <v>0</v>
      </c>
      <c r="AP54" s="74">
        <v>0.05</v>
      </c>
      <c r="AQ54" s="52">
        <f t="shared" si="2"/>
        <v>0.26250000000000001</v>
      </c>
      <c r="AR54" s="57">
        <v>0</v>
      </c>
      <c r="AS54" s="56">
        <v>0</v>
      </c>
      <c r="AT54" s="71">
        <f t="shared" si="3"/>
        <v>0</v>
      </c>
      <c r="AU54" s="52">
        <f t="shared" si="4"/>
        <v>0.26250000000000001</v>
      </c>
      <c r="AV54" s="52">
        <f t="shared" si="5"/>
        <v>3.7230800000000004</v>
      </c>
      <c r="AW54" s="105">
        <f t="shared" si="6"/>
        <v>0.29084190476190469</v>
      </c>
      <c r="AX54" s="106">
        <v>5.25</v>
      </c>
      <c r="AY54" s="41"/>
      <c r="AZ54" s="41"/>
      <c r="BA54" s="61"/>
      <c r="BB54" s="35">
        <v>500</v>
      </c>
      <c r="BC54" s="52">
        <f t="shared" si="26"/>
        <v>1861.5400000000002</v>
      </c>
      <c r="BD54" s="71">
        <f t="shared" si="27"/>
        <v>2625</v>
      </c>
      <c r="BE54" s="61"/>
      <c r="BF54" s="63" t="str">
        <f t="shared" si="16"/>
        <v/>
      </c>
      <c r="BG54" s="41"/>
      <c r="BH54" s="41"/>
      <c r="BI54" s="35" t="s">
        <v>76</v>
      </c>
      <c r="BJ54" s="35" t="s">
        <v>77</v>
      </c>
      <c r="BK54" s="85" t="s">
        <v>171</v>
      </c>
    </row>
    <row r="55" spans="1:63" ht="20" customHeight="1" x14ac:dyDescent="0.35">
      <c r="A55" s="69"/>
      <c r="B55" s="34"/>
      <c r="C55" s="35"/>
      <c r="D55" s="34"/>
      <c r="E55" s="35" t="s">
        <v>98</v>
      </c>
      <c r="F55" s="35" t="s">
        <v>64</v>
      </c>
      <c r="G55" s="104" t="s">
        <v>258</v>
      </c>
      <c r="H55" s="88" t="s">
        <v>195</v>
      </c>
      <c r="I55" s="88" t="s">
        <v>196</v>
      </c>
      <c r="J55" s="78" t="s">
        <v>259</v>
      </c>
      <c r="K55" s="34"/>
      <c r="L55" s="79" t="s">
        <v>197</v>
      </c>
      <c r="M55" s="39" t="s">
        <v>261</v>
      </c>
      <c r="N55" s="41"/>
      <c r="O55" s="41"/>
      <c r="P55" s="68" t="s">
        <v>276</v>
      </c>
      <c r="Q55" s="41"/>
      <c r="R55" s="40" t="s">
        <v>72</v>
      </c>
      <c r="S55" s="70">
        <f>'[1]Sunny 12.16'!Q63</f>
        <v>3.71</v>
      </c>
      <c r="T55" s="40" t="s">
        <v>73</v>
      </c>
      <c r="U55" s="36"/>
      <c r="V55" s="80"/>
      <c r="W55" s="80"/>
      <c r="X55" s="80"/>
      <c r="Y55" s="81">
        <v>11</v>
      </c>
      <c r="Z55" s="81">
        <v>11</v>
      </c>
      <c r="AA55" s="81">
        <v>40</v>
      </c>
      <c r="AB55" s="47">
        <v>8</v>
      </c>
      <c r="AC55" s="82">
        <v>1</v>
      </c>
      <c r="AD55" s="49">
        <f t="shared" si="7"/>
        <v>4.8399999999999997E-3</v>
      </c>
      <c r="AE55" s="47">
        <v>63</v>
      </c>
      <c r="AF55" s="50">
        <f t="shared" si="8"/>
        <v>13016.528925619836</v>
      </c>
      <c r="AG55" s="51">
        <v>2250</v>
      </c>
      <c r="AH55" s="52">
        <f t="shared" si="9"/>
        <v>0.17285714285714285</v>
      </c>
      <c r="AI55" s="86" t="s">
        <v>176</v>
      </c>
      <c r="AJ55" s="84">
        <v>3.4000000000000002E-2</v>
      </c>
      <c r="AK55" s="55">
        <f t="shared" si="10"/>
        <v>0.23400000000000001</v>
      </c>
      <c r="AL55" s="52">
        <f t="shared" si="11"/>
        <v>0.86814000000000002</v>
      </c>
      <c r="AM55" s="52">
        <f t="shared" si="0"/>
        <v>4.7509971428571429</v>
      </c>
      <c r="AN55" s="56">
        <v>0</v>
      </c>
      <c r="AO55" s="71">
        <f t="shared" si="1"/>
        <v>0</v>
      </c>
      <c r="AP55" s="74">
        <v>0.05</v>
      </c>
      <c r="AQ55" s="52">
        <f t="shared" si="2"/>
        <v>0.375</v>
      </c>
      <c r="AR55" s="57">
        <v>0</v>
      </c>
      <c r="AS55" s="56">
        <v>0</v>
      </c>
      <c r="AT55" s="71">
        <f t="shared" si="3"/>
        <v>0</v>
      </c>
      <c r="AU55" s="52">
        <f t="shared" si="4"/>
        <v>0.375</v>
      </c>
      <c r="AV55" s="52">
        <f t="shared" si="5"/>
        <v>5.1259971428571429</v>
      </c>
      <c r="AW55" s="105">
        <f t="shared" si="6"/>
        <v>0.31653371428571425</v>
      </c>
      <c r="AX55" s="106">
        <v>7.5</v>
      </c>
      <c r="AY55" s="41"/>
      <c r="AZ55" s="41"/>
      <c r="BA55" s="61"/>
      <c r="BB55" s="35">
        <v>500</v>
      </c>
      <c r="BC55" s="52">
        <f t="shared" si="26"/>
        <v>2562.9985714285713</v>
      </c>
      <c r="BD55" s="71">
        <f t="shared" si="27"/>
        <v>3750</v>
      </c>
      <c r="BE55" s="61"/>
      <c r="BF55" s="63" t="str">
        <f t="shared" si="16"/>
        <v/>
      </c>
      <c r="BG55" s="41"/>
      <c r="BH55" s="41"/>
      <c r="BI55" s="35" t="s">
        <v>76</v>
      </c>
      <c r="BJ55" s="35" t="s">
        <v>77</v>
      </c>
      <c r="BK55" s="85" t="s">
        <v>171</v>
      </c>
    </row>
    <row r="56" spans="1:63" ht="20" customHeight="1" x14ac:dyDescent="0.35">
      <c r="A56" s="69"/>
      <c r="B56" s="34"/>
      <c r="C56" s="35"/>
      <c r="D56" s="34"/>
      <c r="E56" s="35" t="s">
        <v>98</v>
      </c>
      <c r="F56" s="35" t="s">
        <v>64</v>
      </c>
      <c r="G56" s="104" t="s">
        <v>258</v>
      </c>
      <c r="H56" s="88" t="s">
        <v>199</v>
      </c>
      <c r="I56" s="88" t="s">
        <v>200</v>
      </c>
      <c r="J56" s="78" t="s">
        <v>259</v>
      </c>
      <c r="K56" s="34"/>
      <c r="L56" s="79" t="s">
        <v>277</v>
      </c>
      <c r="M56" s="39" t="s">
        <v>261</v>
      </c>
      <c r="N56" s="41"/>
      <c r="O56" s="41"/>
      <c r="P56" s="68" t="s">
        <v>278</v>
      </c>
      <c r="Q56" s="41"/>
      <c r="R56" s="40" t="s">
        <v>72</v>
      </c>
      <c r="S56" s="70">
        <f>'[1]Sunny 12.16'!Q64</f>
        <v>3.86</v>
      </c>
      <c r="T56" s="40" t="s">
        <v>73</v>
      </c>
      <c r="U56" s="36"/>
      <c r="V56" s="80"/>
      <c r="W56" s="80"/>
      <c r="X56" s="80"/>
      <c r="Y56" s="81">
        <v>12</v>
      </c>
      <c r="Z56" s="81">
        <v>12</v>
      </c>
      <c r="AA56" s="81">
        <v>43</v>
      </c>
      <c r="AB56" s="47">
        <v>8</v>
      </c>
      <c r="AC56" s="82">
        <v>1</v>
      </c>
      <c r="AD56" s="49">
        <f t="shared" si="7"/>
        <v>6.1919999999999996E-3</v>
      </c>
      <c r="AE56" s="47">
        <v>63</v>
      </c>
      <c r="AF56" s="50">
        <f t="shared" si="8"/>
        <v>10174.418604651164</v>
      </c>
      <c r="AG56" s="51">
        <v>2250</v>
      </c>
      <c r="AH56" s="52">
        <f t="shared" si="9"/>
        <v>0.22114285714285711</v>
      </c>
      <c r="AI56" s="86" t="s">
        <v>176</v>
      </c>
      <c r="AJ56" s="84">
        <v>3.4000000000000002E-2</v>
      </c>
      <c r="AK56" s="55">
        <f t="shared" si="10"/>
        <v>0.23400000000000001</v>
      </c>
      <c r="AL56" s="52">
        <f t="shared" si="11"/>
        <v>0.90324000000000004</v>
      </c>
      <c r="AM56" s="52">
        <f t="shared" si="0"/>
        <v>4.9843828571428572</v>
      </c>
      <c r="AN56" s="56">
        <v>0</v>
      </c>
      <c r="AO56" s="71">
        <f t="shared" si="1"/>
        <v>0</v>
      </c>
      <c r="AP56" s="74">
        <v>0.05</v>
      </c>
      <c r="AQ56" s="52">
        <f t="shared" si="2"/>
        <v>0.375</v>
      </c>
      <c r="AR56" s="57">
        <v>0</v>
      </c>
      <c r="AS56" s="56">
        <v>0</v>
      </c>
      <c r="AT56" s="71">
        <f t="shared" si="3"/>
        <v>0</v>
      </c>
      <c r="AU56" s="52">
        <f t="shared" si="4"/>
        <v>0.375</v>
      </c>
      <c r="AV56" s="52">
        <f t="shared" si="5"/>
        <v>5.3593828571428572</v>
      </c>
      <c r="AW56" s="105">
        <f t="shared" si="6"/>
        <v>0.28541561904761903</v>
      </c>
      <c r="AX56" s="106">
        <v>7.5</v>
      </c>
      <c r="AY56" s="41"/>
      <c r="AZ56" s="41"/>
      <c r="BA56" s="61"/>
      <c r="BB56" s="35">
        <v>500</v>
      </c>
      <c r="BC56" s="52">
        <f t="shared" si="26"/>
        <v>2679.6914285714288</v>
      </c>
      <c r="BD56" s="71">
        <f t="shared" si="27"/>
        <v>3750</v>
      </c>
      <c r="BE56" s="61"/>
      <c r="BF56" s="63" t="str">
        <f t="shared" si="16"/>
        <v/>
      </c>
      <c r="BG56" s="41"/>
      <c r="BH56" s="41"/>
      <c r="BI56" s="35" t="s">
        <v>76</v>
      </c>
      <c r="BJ56" s="35" t="s">
        <v>77</v>
      </c>
      <c r="BK56" s="85" t="s">
        <v>171</v>
      </c>
    </row>
    <row r="57" spans="1:63" ht="20" customHeight="1" x14ac:dyDescent="0.35">
      <c r="A57" s="69"/>
      <c r="B57" s="34"/>
      <c r="C57" s="35"/>
      <c r="D57" s="34"/>
      <c r="E57" s="35" t="s">
        <v>98</v>
      </c>
      <c r="F57" s="35" t="s">
        <v>64</v>
      </c>
      <c r="G57" s="104" t="s">
        <v>258</v>
      </c>
      <c r="H57" s="88" t="s">
        <v>203</v>
      </c>
      <c r="I57" s="88" t="s">
        <v>204</v>
      </c>
      <c r="J57" s="78" t="s">
        <v>259</v>
      </c>
      <c r="K57" s="34"/>
      <c r="L57" s="79" t="s">
        <v>279</v>
      </c>
      <c r="M57" s="39" t="s">
        <v>261</v>
      </c>
      <c r="N57" s="41"/>
      <c r="O57" s="41"/>
      <c r="P57" s="68" t="s">
        <v>280</v>
      </c>
      <c r="Q57" s="41"/>
      <c r="R57" s="40" t="s">
        <v>72</v>
      </c>
      <c r="S57" s="70">
        <f>'[1]Sunny 12.16'!Q65</f>
        <v>4.1900000000000004</v>
      </c>
      <c r="T57" s="40" t="s">
        <v>73</v>
      </c>
      <c r="U57" s="36"/>
      <c r="V57" s="80"/>
      <c r="W57" s="80"/>
      <c r="X57" s="80"/>
      <c r="Y57" s="81">
        <v>21</v>
      </c>
      <c r="Z57" s="81">
        <v>21</v>
      </c>
      <c r="AA57" s="81">
        <v>22</v>
      </c>
      <c r="AB57" s="47">
        <v>8</v>
      </c>
      <c r="AC57" s="82">
        <v>1</v>
      </c>
      <c r="AD57" s="49">
        <f t="shared" si="7"/>
        <v>9.7020000000000006E-3</v>
      </c>
      <c r="AE57" s="47">
        <v>63</v>
      </c>
      <c r="AF57" s="50">
        <f t="shared" si="8"/>
        <v>6493.5064935064929</v>
      </c>
      <c r="AG57" s="51">
        <v>2250</v>
      </c>
      <c r="AH57" s="52">
        <f t="shared" si="9"/>
        <v>0.34650000000000003</v>
      </c>
      <c r="AI57" s="86" t="s">
        <v>176</v>
      </c>
      <c r="AJ57" s="84">
        <v>3.4000000000000002E-2</v>
      </c>
      <c r="AK57" s="55">
        <f t="shared" si="10"/>
        <v>0.23400000000000001</v>
      </c>
      <c r="AL57" s="52">
        <f t="shared" si="11"/>
        <v>0.98046000000000011</v>
      </c>
      <c r="AM57" s="52">
        <f t="shared" si="0"/>
        <v>5.5169600000000001</v>
      </c>
      <c r="AN57" s="56">
        <v>0</v>
      </c>
      <c r="AO57" s="71">
        <f t="shared" si="1"/>
        <v>0</v>
      </c>
      <c r="AP57" s="74">
        <v>0.05</v>
      </c>
      <c r="AQ57" s="52">
        <f t="shared" si="2"/>
        <v>0.41250000000000003</v>
      </c>
      <c r="AR57" s="57">
        <v>0</v>
      </c>
      <c r="AS57" s="56">
        <v>0</v>
      </c>
      <c r="AT57" s="71">
        <f t="shared" si="3"/>
        <v>0</v>
      </c>
      <c r="AU57" s="52">
        <f t="shared" si="4"/>
        <v>0.41250000000000003</v>
      </c>
      <c r="AV57" s="52">
        <f t="shared" si="5"/>
        <v>5.9294599999999997</v>
      </c>
      <c r="AW57" s="105">
        <f t="shared" si="6"/>
        <v>0.28127757575757578</v>
      </c>
      <c r="AX57" s="106">
        <v>8.25</v>
      </c>
      <c r="AY57" s="41"/>
      <c r="AZ57" s="41"/>
      <c r="BA57" s="61"/>
      <c r="BB57" s="35">
        <v>500</v>
      </c>
      <c r="BC57" s="52">
        <f t="shared" si="26"/>
        <v>2964.73</v>
      </c>
      <c r="BD57" s="71">
        <f t="shared" si="27"/>
        <v>4125</v>
      </c>
      <c r="BE57" s="61"/>
      <c r="BF57" s="63" t="str">
        <f t="shared" si="16"/>
        <v/>
      </c>
      <c r="BG57" s="41"/>
      <c r="BH57" s="41"/>
      <c r="BI57" s="35" t="s">
        <v>76</v>
      </c>
      <c r="BJ57" s="35" t="s">
        <v>77</v>
      </c>
      <c r="BK57" s="85" t="s">
        <v>171</v>
      </c>
    </row>
    <row r="58" spans="1:63" ht="20" customHeight="1" x14ac:dyDescent="0.35">
      <c r="A58" s="69"/>
      <c r="B58" s="34"/>
      <c r="C58" s="35"/>
      <c r="D58" s="34"/>
      <c r="E58" s="35" t="s">
        <v>98</v>
      </c>
      <c r="F58" s="35" t="s">
        <v>64</v>
      </c>
      <c r="G58" s="104" t="s">
        <v>258</v>
      </c>
      <c r="H58" s="35" t="s">
        <v>281</v>
      </c>
      <c r="I58" s="35" t="s">
        <v>208</v>
      </c>
      <c r="J58" s="78" t="s">
        <v>259</v>
      </c>
      <c r="K58" s="34"/>
      <c r="L58" s="79" t="s">
        <v>282</v>
      </c>
      <c r="M58" s="39" t="s">
        <v>261</v>
      </c>
      <c r="N58" s="41"/>
      <c r="O58" s="41"/>
      <c r="P58" s="68" t="s">
        <v>283</v>
      </c>
      <c r="Q58" s="41"/>
      <c r="R58" s="40" t="s">
        <v>72</v>
      </c>
      <c r="S58" s="70">
        <f>'[1]Sunny 12.16'!Q66</f>
        <v>6.29</v>
      </c>
      <c r="T58" s="40" t="s">
        <v>73</v>
      </c>
      <c r="U58" s="36"/>
      <c r="V58" s="80"/>
      <c r="W58" s="80"/>
      <c r="X58" s="80"/>
      <c r="Y58" s="81">
        <v>25</v>
      </c>
      <c r="Z58" s="81">
        <v>25</v>
      </c>
      <c r="AA58" s="81">
        <v>30</v>
      </c>
      <c r="AB58" s="47">
        <v>8</v>
      </c>
      <c r="AC58" s="82">
        <v>1</v>
      </c>
      <c r="AD58" s="49">
        <f t="shared" si="7"/>
        <v>1.8749999999999999E-2</v>
      </c>
      <c r="AE58" s="47">
        <v>63</v>
      </c>
      <c r="AF58" s="50">
        <f t="shared" si="8"/>
        <v>3360</v>
      </c>
      <c r="AG58" s="51">
        <v>2250</v>
      </c>
      <c r="AH58" s="52">
        <f t="shared" si="9"/>
        <v>0.6696428571428571</v>
      </c>
      <c r="AI58" s="86" t="s">
        <v>176</v>
      </c>
      <c r="AJ58" s="84">
        <v>3.4000000000000002E-2</v>
      </c>
      <c r="AK58" s="55">
        <f t="shared" si="10"/>
        <v>0.23400000000000001</v>
      </c>
      <c r="AL58" s="52">
        <f t="shared" si="11"/>
        <v>1.4718600000000002</v>
      </c>
      <c r="AM58" s="52">
        <f t="shared" si="0"/>
        <v>8.4315028571428563</v>
      </c>
      <c r="AN58" s="56">
        <v>0</v>
      </c>
      <c r="AO58" s="71">
        <f t="shared" si="1"/>
        <v>0</v>
      </c>
      <c r="AP58" s="74">
        <v>0.05</v>
      </c>
      <c r="AQ58" s="52">
        <f t="shared" si="2"/>
        <v>0.63750000000000007</v>
      </c>
      <c r="AR58" s="57">
        <v>0</v>
      </c>
      <c r="AS58" s="56">
        <v>0</v>
      </c>
      <c r="AT58" s="71">
        <f t="shared" si="3"/>
        <v>0</v>
      </c>
      <c r="AU58" s="52">
        <f t="shared" si="4"/>
        <v>0.63750000000000007</v>
      </c>
      <c r="AV58" s="52">
        <f t="shared" si="5"/>
        <v>9.0690028571428556</v>
      </c>
      <c r="AW58" s="105">
        <f t="shared" si="6"/>
        <v>0.28870565826330546</v>
      </c>
      <c r="AX58" s="106">
        <v>12.75</v>
      </c>
      <c r="AY58" s="41"/>
      <c r="AZ58" s="41"/>
      <c r="BA58" s="61"/>
      <c r="BB58" s="35">
        <v>500</v>
      </c>
      <c r="BC58" s="52">
        <f t="shared" si="26"/>
        <v>4534.5014285714278</v>
      </c>
      <c r="BD58" s="71">
        <f t="shared" si="27"/>
        <v>6375</v>
      </c>
      <c r="BE58" s="61"/>
      <c r="BF58" s="63" t="str">
        <f t="shared" si="16"/>
        <v/>
      </c>
      <c r="BG58" s="41"/>
      <c r="BH58" s="41"/>
      <c r="BI58" s="35" t="s">
        <v>76</v>
      </c>
      <c r="BJ58" s="35" t="s">
        <v>77</v>
      </c>
      <c r="BK58" s="85" t="s">
        <v>171</v>
      </c>
    </row>
    <row r="59" spans="1:63" ht="20" customHeight="1" x14ac:dyDescent="0.35">
      <c r="A59" s="69"/>
      <c r="B59" s="34"/>
      <c r="C59" s="35"/>
      <c r="D59" s="34"/>
      <c r="E59" s="35" t="s">
        <v>98</v>
      </c>
      <c r="F59" s="35" t="s">
        <v>64</v>
      </c>
      <c r="G59" s="104" t="s">
        <v>258</v>
      </c>
      <c r="H59" s="38" t="s">
        <v>284</v>
      </c>
      <c r="I59" s="38" t="s">
        <v>284</v>
      </c>
      <c r="J59" s="78" t="s">
        <v>259</v>
      </c>
      <c r="K59" s="34"/>
      <c r="L59" s="79" t="s">
        <v>285</v>
      </c>
      <c r="M59" s="39" t="s">
        <v>261</v>
      </c>
      <c r="N59" s="41"/>
      <c r="O59" s="41"/>
      <c r="P59" s="68" t="s">
        <v>286</v>
      </c>
      <c r="Q59" s="41"/>
      <c r="R59" s="40" t="s">
        <v>72</v>
      </c>
      <c r="S59" s="70">
        <f>'[1]Sunny 12.16'!Q67</f>
        <v>4.3600000000000003</v>
      </c>
      <c r="T59" s="40" t="s">
        <v>73</v>
      </c>
      <c r="U59" s="36"/>
      <c r="V59" s="80"/>
      <c r="W59" s="80"/>
      <c r="X59" s="80"/>
      <c r="Y59" s="81">
        <v>17</v>
      </c>
      <c r="Z59" s="81">
        <v>17</v>
      </c>
      <c r="AA59" s="81">
        <v>15</v>
      </c>
      <c r="AB59" s="47">
        <v>8</v>
      </c>
      <c r="AC59" s="82">
        <v>1</v>
      </c>
      <c r="AD59" s="49">
        <f t="shared" si="7"/>
        <v>4.3350000000000003E-3</v>
      </c>
      <c r="AE59" s="47">
        <v>63</v>
      </c>
      <c r="AF59" s="50">
        <f t="shared" si="8"/>
        <v>14532.871972318339</v>
      </c>
      <c r="AG59" s="51">
        <v>2250</v>
      </c>
      <c r="AH59" s="52">
        <f t="shared" si="9"/>
        <v>0.15482142857142858</v>
      </c>
      <c r="AI59" s="86" t="s">
        <v>176</v>
      </c>
      <c r="AJ59" s="84">
        <v>3.4000000000000002E-2</v>
      </c>
      <c r="AK59" s="55">
        <f t="shared" si="10"/>
        <v>0.23400000000000001</v>
      </c>
      <c r="AL59" s="52">
        <f t="shared" si="11"/>
        <v>1.02024</v>
      </c>
      <c r="AM59" s="52">
        <f t="shared" si="0"/>
        <v>5.5350614285714288</v>
      </c>
      <c r="AN59" s="56">
        <v>0</v>
      </c>
      <c r="AO59" s="71">
        <f t="shared" si="1"/>
        <v>0</v>
      </c>
      <c r="AP59" s="74">
        <v>0.05</v>
      </c>
      <c r="AQ59" s="52">
        <f t="shared" si="2"/>
        <v>0.4</v>
      </c>
      <c r="AR59" s="57">
        <v>0</v>
      </c>
      <c r="AS59" s="56">
        <v>0</v>
      </c>
      <c r="AT59" s="71">
        <f t="shared" si="3"/>
        <v>0</v>
      </c>
      <c r="AU59" s="52">
        <f t="shared" si="4"/>
        <v>0.4</v>
      </c>
      <c r="AV59" s="52">
        <f t="shared" si="5"/>
        <v>5.9350614285714292</v>
      </c>
      <c r="AW59" s="105">
        <f t="shared" si="6"/>
        <v>0.25811732142857136</v>
      </c>
      <c r="AX59" s="106">
        <v>8</v>
      </c>
      <c r="AY59" s="41"/>
      <c r="AZ59" s="41"/>
      <c r="BA59" s="61"/>
      <c r="BB59" s="35">
        <v>500</v>
      </c>
      <c r="BC59" s="52">
        <f t="shared" si="26"/>
        <v>2967.5307142857146</v>
      </c>
      <c r="BD59" s="71">
        <f t="shared" si="27"/>
        <v>4000</v>
      </c>
      <c r="BE59" s="61"/>
      <c r="BF59" s="63" t="str">
        <f t="shared" si="16"/>
        <v/>
      </c>
      <c r="BG59" s="41"/>
      <c r="BH59" s="41"/>
      <c r="BI59" s="35" t="s">
        <v>76</v>
      </c>
      <c r="BJ59" s="35" t="s">
        <v>77</v>
      </c>
      <c r="BK59" s="85" t="s">
        <v>171</v>
      </c>
    </row>
    <row r="60" spans="1:63" ht="20" customHeight="1" x14ac:dyDescent="0.35">
      <c r="A60" s="69"/>
      <c r="B60" s="34"/>
      <c r="C60" s="35"/>
      <c r="D60" s="107" t="s">
        <v>518</v>
      </c>
      <c r="E60" s="35" t="s">
        <v>63</v>
      </c>
      <c r="F60" s="35" t="s">
        <v>64</v>
      </c>
      <c r="G60" s="104" t="s">
        <v>287</v>
      </c>
      <c r="H60" s="35" t="s">
        <v>288</v>
      </c>
      <c r="I60" s="35" t="str">
        <f t="shared" ref="I60:I70" si="28">H60</f>
        <v>Resin Lotion Pump(chrome stainless steel pump )</v>
      </c>
      <c r="J60" s="104" t="s">
        <v>289</v>
      </c>
      <c r="K60" s="107" t="s">
        <v>289</v>
      </c>
      <c r="L60" s="79" t="s">
        <v>290</v>
      </c>
      <c r="M60" s="39" t="s">
        <v>291</v>
      </c>
      <c r="N60" s="41"/>
      <c r="O60" s="41"/>
      <c r="P60" s="42" t="s">
        <v>292</v>
      </c>
      <c r="Q60" s="41"/>
      <c r="R60" s="40" t="s">
        <v>72</v>
      </c>
      <c r="S60" s="70">
        <f>'[1]Sunny 12.16'!Q69</f>
        <v>2.2000000000000002</v>
      </c>
      <c r="T60" s="40" t="s">
        <v>73</v>
      </c>
      <c r="U60" s="36" t="s">
        <v>293</v>
      </c>
      <c r="V60" s="45">
        <v>54</v>
      </c>
      <c r="W60" s="45">
        <v>28</v>
      </c>
      <c r="X60" s="45">
        <v>41</v>
      </c>
      <c r="Y60" s="81">
        <v>17.5</v>
      </c>
      <c r="Z60" s="81">
        <v>8.5</v>
      </c>
      <c r="AA60" s="81">
        <v>23</v>
      </c>
      <c r="AB60" s="47">
        <v>8</v>
      </c>
      <c r="AC60" s="82">
        <v>2</v>
      </c>
      <c r="AD60" s="49">
        <f t="shared" ref="AD60:AD118" si="29">IF(Y60="","",Y60*Z60*AA60/1000000)</f>
        <v>3.4212499999999998E-3</v>
      </c>
      <c r="AE60" s="47">
        <v>63</v>
      </c>
      <c r="AF60" s="50">
        <f t="shared" ref="AF60:AF118" si="30">IF(AC60="","",AE60/AD60*AC60)</f>
        <v>36828.644501278774</v>
      </c>
      <c r="AG60" s="51">
        <v>2250</v>
      </c>
      <c r="AH60" s="52">
        <f t="shared" ref="AH60:AH118" si="31">IF(ISERROR(AG60/AF60),"",AG60/AF60)</f>
        <v>6.1093749999999995E-2</v>
      </c>
      <c r="AI60" s="83" t="s">
        <v>170</v>
      </c>
      <c r="AJ60" s="84">
        <v>1.7999999999999999E-2</v>
      </c>
      <c r="AK60" s="55">
        <f t="shared" ref="AK60:AK118" si="32">AJ60+20%</f>
        <v>0.218</v>
      </c>
      <c r="AL60" s="52">
        <f t="shared" ref="AL60:AL118" si="33">IF(ISERROR(S60*AK60),"",S60*AK60)</f>
        <v>0.47960000000000003</v>
      </c>
      <c r="AM60" s="52">
        <f t="shared" ref="AM60:AM117" si="34">IF(ISERROR(S60+AH60+AL60),"",S60+AH60+AL60)</f>
        <v>2.7406937500000002</v>
      </c>
      <c r="AN60" s="56">
        <v>0</v>
      </c>
      <c r="AO60" s="71">
        <f t="shared" ref="AO60:AO117" si="35">IF(ISERROR(AX60*AN60),"",AX60*AN60)</f>
        <v>0</v>
      </c>
      <c r="AP60" s="56">
        <v>0.06</v>
      </c>
      <c r="AQ60" s="52">
        <f t="shared" ref="AQ60:AQ117" si="36">IF(ISERROR(AX60*AP60),"",AX60*AP60)</f>
        <v>0.27</v>
      </c>
      <c r="AR60" s="57">
        <v>0</v>
      </c>
      <c r="AS60" s="56">
        <v>0</v>
      </c>
      <c r="AT60" s="71">
        <f t="shared" ref="AT60:AT117" si="37">IF(ISERROR(AX60*AS60),"",AX60*AS60)</f>
        <v>0</v>
      </c>
      <c r="AU60" s="52">
        <f t="shared" ref="AU60:AU117" si="38">IF(ISERROR(AO60+AQ60+AT60),"",AO60+AQ60+AT60)</f>
        <v>0.27</v>
      </c>
      <c r="AV60" s="52">
        <f t="shared" ref="AV60:AV117" si="39">IF(ISERROR(AM60+AU60),"",AM60+AU60)</f>
        <v>3.0106937500000002</v>
      </c>
      <c r="AW60" s="108">
        <f t="shared" si="6"/>
        <v>0.3309569444444444</v>
      </c>
      <c r="AX60" s="70">
        <v>4.5</v>
      </c>
      <c r="AY60" s="41"/>
      <c r="AZ60" s="41"/>
      <c r="BA60" s="61"/>
      <c r="BB60" s="35">
        <v>1000</v>
      </c>
      <c r="BC60" s="52">
        <f t="shared" ref="BC60:BC70" si="40">IF(ISERROR(AV60*BB60),"",AV60*BB60)</f>
        <v>3010.6937500000004</v>
      </c>
      <c r="BD60" s="71">
        <f t="shared" ref="BD60:BD70" si="41">IF(ISERROR(AX60*BB60),"",AX60*BB60)</f>
        <v>4500</v>
      </c>
      <c r="BE60" s="61"/>
      <c r="BF60" s="63">
        <f t="shared" si="16"/>
        <v>30.995999999999999</v>
      </c>
      <c r="BG60" s="41"/>
      <c r="BH60" s="41"/>
      <c r="BI60" s="35" t="s">
        <v>76</v>
      </c>
      <c r="BJ60" s="35" t="s">
        <v>77</v>
      </c>
      <c r="BK60" s="35" t="s">
        <v>294</v>
      </c>
    </row>
    <row r="61" spans="1:63" ht="20" customHeight="1" x14ac:dyDescent="0.35">
      <c r="A61" s="69"/>
      <c r="B61" s="34"/>
      <c r="C61" s="35"/>
      <c r="D61" s="107"/>
      <c r="E61" s="35" t="s">
        <v>63</v>
      </c>
      <c r="F61" s="35" t="s">
        <v>64</v>
      </c>
      <c r="G61" s="104" t="s">
        <v>287</v>
      </c>
      <c r="H61" s="35" t="s">
        <v>172</v>
      </c>
      <c r="I61" s="35" t="str">
        <f t="shared" si="28"/>
        <v>Resin Toothbrush holder</v>
      </c>
      <c r="J61" s="104" t="s">
        <v>289</v>
      </c>
      <c r="K61" s="107"/>
      <c r="L61" s="79" t="s">
        <v>295</v>
      </c>
      <c r="M61" s="39" t="s">
        <v>291</v>
      </c>
      <c r="N61" s="41"/>
      <c r="O61" s="41"/>
      <c r="P61" s="42" t="s">
        <v>296</v>
      </c>
      <c r="Q61" s="41"/>
      <c r="R61" s="40" t="s">
        <v>72</v>
      </c>
      <c r="S61" s="70">
        <f>'[1]Sunny 12.16'!Q70</f>
        <v>1.42</v>
      </c>
      <c r="T61" s="40" t="s">
        <v>73</v>
      </c>
      <c r="U61" s="36"/>
      <c r="V61" s="45"/>
      <c r="W61" s="45"/>
      <c r="X61" s="45"/>
      <c r="Y61" s="81">
        <v>8.5</v>
      </c>
      <c r="Z61" s="81">
        <v>8.5</v>
      </c>
      <c r="AA61" s="81">
        <v>13</v>
      </c>
      <c r="AB61" s="47">
        <v>8</v>
      </c>
      <c r="AC61" s="82">
        <v>1</v>
      </c>
      <c r="AD61" s="49">
        <f t="shared" si="29"/>
        <v>9.3924999999999998E-4</v>
      </c>
      <c r="AE61" s="47">
        <v>63</v>
      </c>
      <c r="AF61" s="50">
        <f t="shared" si="30"/>
        <v>67074.793718392335</v>
      </c>
      <c r="AG61" s="51">
        <v>2250</v>
      </c>
      <c r="AH61" s="52">
        <f t="shared" si="31"/>
        <v>3.3544642857142856E-2</v>
      </c>
      <c r="AI61" s="86" t="s">
        <v>176</v>
      </c>
      <c r="AJ61" s="84">
        <v>3.4000000000000002E-2</v>
      </c>
      <c r="AK61" s="55">
        <f t="shared" si="32"/>
        <v>0.23400000000000001</v>
      </c>
      <c r="AL61" s="52">
        <f t="shared" si="33"/>
        <v>0.33228000000000002</v>
      </c>
      <c r="AM61" s="52">
        <f t="shared" si="34"/>
        <v>1.7858246428571429</v>
      </c>
      <c r="AN61" s="56">
        <v>0</v>
      </c>
      <c r="AO61" s="71">
        <f t="shared" si="35"/>
        <v>0</v>
      </c>
      <c r="AP61" s="56">
        <v>0.06</v>
      </c>
      <c r="AQ61" s="52">
        <f t="shared" si="36"/>
        <v>0.17699999999999999</v>
      </c>
      <c r="AR61" s="57">
        <v>0</v>
      </c>
      <c r="AS61" s="56">
        <v>0</v>
      </c>
      <c r="AT61" s="71">
        <f t="shared" si="37"/>
        <v>0</v>
      </c>
      <c r="AU61" s="52">
        <f t="shared" si="38"/>
        <v>0.17699999999999999</v>
      </c>
      <c r="AV61" s="52">
        <f t="shared" si="39"/>
        <v>1.962824642857143</v>
      </c>
      <c r="AW61" s="108">
        <f t="shared" si="6"/>
        <v>0.33463571428571426</v>
      </c>
      <c r="AX61" s="70">
        <v>2.95</v>
      </c>
      <c r="AY61" s="41"/>
      <c r="AZ61" s="41"/>
      <c r="BA61" s="61"/>
      <c r="BB61" s="35">
        <v>500</v>
      </c>
      <c r="BC61" s="52">
        <f t="shared" si="40"/>
        <v>981.41232142857143</v>
      </c>
      <c r="BD61" s="71">
        <f t="shared" si="41"/>
        <v>1475</v>
      </c>
      <c r="BE61" s="61"/>
      <c r="BF61" s="63" t="str">
        <f t="shared" si="16"/>
        <v/>
      </c>
      <c r="BG61" s="41"/>
      <c r="BH61" s="41"/>
      <c r="BI61" s="35" t="s">
        <v>76</v>
      </c>
      <c r="BJ61" s="35" t="s">
        <v>77</v>
      </c>
      <c r="BK61" s="35" t="s">
        <v>294</v>
      </c>
    </row>
    <row r="62" spans="1:63" ht="20" customHeight="1" x14ac:dyDescent="0.35">
      <c r="A62" s="69"/>
      <c r="B62" s="34"/>
      <c r="C62" s="35"/>
      <c r="D62" s="107"/>
      <c r="E62" s="35" t="s">
        <v>63</v>
      </c>
      <c r="F62" s="35" t="s">
        <v>64</v>
      </c>
      <c r="G62" s="104" t="s">
        <v>287</v>
      </c>
      <c r="H62" s="35" t="s">
        <v>177</v>
      </c>
      <c r="I62" s="35" t="str">
        <f t="shared" si="28"/>
        <v>Resin Tumbler</v>
      </c>
      <c r="J62" s="104" t="s">
        <v>289</v>
      </c>
      <c r="K62" s="107"/>
      <c r="L62" s="79" t="s">
        <v>297</v>
      </c>
      <c r="M62" s="39" t="s">
        <v>291</v>
      </c>
      <c r="N62" s="41"/>
      <c r="O62" s="41"/>
      <c r="P62" s="42" t="s">
        <v>298</v>
      </c>
      <c r="Q62" s="41"/>
      <c r="R62" s="40" t="s">
        <v>72</v>
      </c>
      <c r="S62" s="70">
        <f>'[1]Sunny 12.16'!Q71</f>
        <v>1.35</v>
      </c>
      <c r="T62" s="40" t="s">
        <v>73</v>
      </c>
      <c r="U62" s="36"/>
      <c r="V62" s="45"/>
      <c r="W62" s="45"/>
      <c r="X62" s="45"/>
      <c r="Y62" s="81">
        <v>12</v>
      </c>
      <c r="Z62" s="81">
        <v>8</v>
      </c>
      <c r="AA62" s="81">
        <v>13</v>
      </c>
      <c r="AB62" s="47">
        <v>8</v>
      </c>
      <c r="AC62" s="82">
        <v>1</v>
      </c>
      <c r="AD62" s="49">
        <f t="shared" si="29"/>
        <v>1.248E-3</v>
      </c>
      <c r="AE62" s="47">
        <v>63</v>
      </c>
      <c r="AF62" s="50">
        <f t="shared" si="30"/>
        <v>50480.769230769234</v>
      </c>
      <c r="AG62" s="51">
        <v>2250</v>
      </c>
      <c r="AH62" s="52">
        <f t="shared" si="31"/>
        <v>4.4571428571428567E-2</v>
      </c>
      <c r="AI62" s="86" t="s">
        <v>176</v>
      </c>
      <c r="AJ62" s="84">
        <v>3.4000000000000002E-2</v>
      </c>
      <c r="AK62" s="55">
        <f t="shared" si="32"/>
        <v>0.23400000000000001</v>
      </c>
      <c r="AL62" s="52">
        <f t="shared" si="33"/>
        <v>0.31590000000000001</v>
      </c>
      <c r="AM62" s="52">
        <f t="shared" si="34"/>
        <v>1.7104714285714286</v>
      </c>
      <c r="AN62" s="56">
        <v>0</v>
      </c>
      <c r="AO62" s="71">
        <f t="shared" si="35"/>
        <v>0</v>
      </c>
      <c r="AP62" s="56">
        <v>0.06</v>
      </c>
      <c r="AQ62" s="52">
        <f t="shared" si="36"/>
        <v>0.16499999999999998</v>
      </c>
      <c r="AR62" s="57">
        <v>0</v>
      </c>
      <c r="AS62" s="56">
        <v>0</v>
      </c>
      <c r="AT62" s="71">
        <f t="shared" si="37"/>
        <v>0</v>
      </c>
      <c r="AU62" s="52">
        <f t="shared" si="38"/>
        <v>0.16499999999999998</v>
      </c>
      <c r="AV62" s="52">
        <f t="shared" si="39"/>
        <v>1.8754714285714287</v>
      </c>
      <c r="AW62" s="108">
        <f t="shared" ref="AW62:AW120" si="42">IF(ISERROR((AX62-AV62)/AX62),"",(AX62-AV62)/AX62)</f>
        <v>0.31801038961038958</v>
      </c>
      <c r="AX62" s="70">
        <v>2.75</v>
      </c>
      <c r="AY62" s="41"/>
      <c r="AZ62" s="41"/>
      <c r="BA62" s="61"/>
      <c r="BB62" s="35">
        <v>500</v>
      </c>
      <c r="BC62" s="52">
        <f t="shared" si="40"/>
        <v>937.73571428571438</v>
      </c>
      <c r="BD62" s="71">
        <f t="shared" si="41"/>
        <v>1375</v>
      </c>
      <c r="BE62" s="61"/>
      <c r="BF62" s="63" t="str">
        <f t="shared" si="16"/>
        <v/>
      </c>
      <c r="BG62" s="41"/>
      <c r="BH62" s="41"/>
      <c r="BI62" s="35" t="s">
        <v>76</v>
      </c>
      <c r="BJ62" s="35" t="s">
        <v>77</v>
      </c>
      <c r="BK62" s="35" t="s">
        <v>294</v>
      </c>
    </row>
    <row r="63" spans="1:63" ht="20" customHeight="1" x14ac:dyDescent="0.35">
      <c r="A63" s="69"/>
      <c r="B63" s="34"/>
      <c r="C63" s="35"/>
      <c r="D63" s="107"/>
      <c r="E63" s="35" t="s">
        <v>63</v>
      </c>
      <c r="F63" s="35" t="s">
        <v>64</v>
      </c>
      <c r="G63" s="104" t="s">
        <v>287</v>
      </c>
      <c r="H63" s="35" t="s">
        <v>180</v>
      </c>
      <c r="I63" s="35" t="str">
        <f t="shared" si="28"/>
        <v>Resin Soap dish</v>
      </c>
      <c r="J63" s="104" t="s">
        <v>289</v>
      </c>
      <c r="K63" s="107"/>
      <c r="L63" s="79" t="s">
        <v>299</v>
      </c>
      <c r="M63" s="39" t="s">
        <v>291</v>
      </c>
      <c r="N63" s="41"/>
      <c r="O63" s="41"/>
      <c r="P63" s="42" t="s">
        <v>300</v>
      </c>
      <c r="Q63" s="41"/>
      <c r="R63" s="40" t="s">
        <v>72</v>
      </c>
      <c r="S63" s="70">
        <f>'[1]Sunny 12.16'!Q72</f>
        <v>1.35</v>
      </c>
      <c r="T63" s="40" t="s">
        <v>73</v>
      </c>
      <c r="U63" s="36"/>
      <c r="V63" s="45"/>
      <c r="W63" s="45"/>
      <c r="X63" s="45"/>
      <c r="Y63" s="81">
        <v>11</v>
      </c>
      <c r="Z63" s="81">
        <v>3.5</v>
      </c>
      <c r="AA63" s="81">
        <v>15.5</v>
      </c>
      <c r="AB63" s="47">
        <v>8</v>
      </c>
      <c r="AC63" s="82">
        <v>1</v>
      </c>
      <c r="AD63" s="49">
        <f t="shared" si="29"/>
        <v>5.9674999999999995E-4</v>
      </c>
      <c r="AE63" s="47">
        <v>63</v>
      </c>
      <c r="AF63" s="50">
        <f t="shared" si="30"/>
        <v>105571.84750733139</v>
      </c>
      <c r="AG63" s="51">
        <v>2250</v>
      </c>
      <c r="AH63" s="52">
        <f t="shared" si="31"/>
        <v>2.1312499999999998E-2</v>
      </c>
      <c r="AI63" s="86" t="s">
        <v>176</v>
      </c>
      <c r="AJ63" s="84">
        <v>3.4000000000000002E-2</v>
      </c>
      <c r="AK63" s="55">
        <f t="shared" si="32"/>
        <v>0.23400000000000001</v>
      </c>
      <c r="AL63" s="52">
        <f t="shared" si="33"/>
        <v>0.31590000000000001</v>
      </c>
      <c r="AM63" s="52">
        <f t="shared" si="34"/>
        <v>1.6872125000000002</v>
      </c>
      <c r="AN63" s="56">
        <v>0</v>
      </c>
      <c r="AO63" s="71">
        <f t="shared" si="35"/>
        <v>0</v>
      </c>
      <c r="AP63" s="56">
        <v>0.06</v>
      </c>
      <c r="AQ63" s="52">
        <f t="shared" si="36"/>
        <v>0.16499999999999998</v>
      </c>
      <c r="AR63" s="57">
        <v>0</v>
      </c>
      <c r="AS63" s="56">
        <v>0</v>
      </c>
      <c r="AT63" s="71">
        <f t="shared" si="37"/>
        <v>0</v>
      </c>
      <c r="AU63" s="52">
        <f t="shared" si="38"/>
        <v>0.16499999999999998</v>
      </c>
      <c r="AV63" s="52">
        <f t="shared" si="39"/>
        <v>1.8522125000000003</v>
      </c>
      <c r="AW63" s="108">
        <f t="shared" si="42"/>
        <v>0.32646818181818171</v>
      </c>
      <c r="AX63" s="70">
        <v>2.75</v>
      </c>
      <c r="AY63" s="41"/>
      <c r="AZ63" s="41"/>
      <c r="BA63" s="61"/>
      <c r="BB63" s="35">
        <v>500</v>
      </c>
      <c r="BC63" s="52">
        <f t="shared" si="40"/>
        <v>926.10625000000016</v>
      </c>
      <c r="BD63" s="71">
        <f t="shared" si="41"/>
        <v>1375</v>
      </c>
      <c r="BE63" s="61"/>
      <c r="BF63" s="63" t="str">
        <f t="shared" si="16"/>
        <v/>
      </c>
      <c r="BG63" s="41"/>
      <c r="BH63" s="41"/>
      <c r="BI63" s="35" t="s">
        <v>76</v>
      </c>
      <c r="BJ63" s="35" t="s">
        <v>77</v>
      </c>
      <c r="BK63" s="35" t="s">
        <v>294</v>
      </c>
    </row>
    <row r="64" spans="1:63" ht="20" customHeight="1" x14ac:dyDescent="0.35">
      <c r="A64" s="69"/>
      <c r="B64" s="34"/>
      <c r="C64" s="35"/>
      <c r="D64" s="107"/>
      <c r="E64" s="35" t="s">
        <v>63</v>
      </c>
      <c r="F64" s="35" t="s">
        <v>64</v>
      </c>
      <c r="G64" s="104" t="s">
        <v>287</v>
      </c>
      <c r="H64" s="35" t="s">
        <v>192</v>
      </c>
      <c r="I64" s="35" t="str">
        <f t="shared" si="28"/>
        <v>Resin Tray</v>
      </c>
      <c r="J64" s="104" t="s">
        <v>289</v>
      </c>
      <c r="K64" s="107"/>
      <c r="L64" s="79" t="s">
        <v>301</v>
      </c>
      <c r="M64" s="39" t="s">
        <v>291</v>
      </c>
      <c r="N64" s="41"/>
      <c r="O64" s="41"/>
      <c r="P64" s="42" t="s">
        <v>302</v>
      </c>
      <c r="Q64" s="41"/>
      <c r="R64" s="40" t="s">
        <v>72</v>
      </c>
      <c r="S64" s="70">
        <f>'[1]Sunny 12.16'!Q73</f>
        <v>2.5499999999999998</v>
      </c>
      <c r="T64" s="40" t="s">
        <v>73</v>
      </c>
      <c r="U64" s="36"/>
      <c r="V64" s="45"/>
      <c r="W64" s="45"/>
      <c r="X64" s="45"/>
      <c r="Y64" s="81">
        <v>15</v>
      </c>
      <c r="Z64" s="81">
        <v>3.5</v>
      </c>
      <c r="AA64" s="81">
        <v>26</v>
      </c>
      <c r="AB64" s="47">
        <v>8</v>
      </c>
      <c r="AC64" s="82">
        <v>1</v>
      </c>
      <c r="AD64" s="49">
        <f t="shared" si="29"/>
        <v>1.3649999999999999E-3</v>
      </c>
      <c r="AE64" s="47">
        <v>63</v>
      </c>
      <c r="AF64" s="50">
        <f t="shared" si="30"/>
        <v>46153.846153846156</v>
      </c>
      <c r="AG64" s="51">
        <v>2250</v>
      </c>
      <c r="AH64" s="52">
        <f t="shared" si="31"/>
        <v>4.8749999999999995E-2</v>
      </c>
      <c r="AI64" s="86" t="s">
        <v>176</v>
      </c>
      <c r="AJ64" s="84">
        <v>3.4000000000000002E-2</v>
      </c>
      <c r="AK64" s="55">
        <f t="shared" si="32"/>
        <v>0.23400000000000001</v>
      </c>
      <c r="AL64" s="52">
        <f t="shared" si="33"/>
        <v>0.59670000000000001</v>
      </c>
      <c r="AM64" s="52">
        <f t="shared" si="34"/>
        <v>3.1954500000000001</v>
      </c>
      <c r="AN64" s="56">
        <v>0</v>
      </c>
      <c r="AO64" s="71">
        <f t="shared" si="35"/>
        <v>0</v>
      </c>
      <c r="AP64" s="56">
        <v>0.06</v>
      </c>
      <c r="AQ64" s="52">
        <f t="shared" si="36"/>
        <v>0.27900000000000003</v>
      </c>
      <c r="AR64" s="57">
        <v>0</v>
      </c>
      <c r="AS64" s="56">
        <v>0</v>
      </c>
      <c r="AT64" s="71">
        <f t="shared" si="37"/>
        <v>0</v>
      </c>
      <c r="AU64" s="52">
        <f t="shared" si="38"/>
        <v>0.27900000000000003</v>
      </c>
      <c r="AV64" s="52">
        <f t="shared" si="39"/>
        <v>3.47445</v>
      </c>
      <c r="AW64" s="108">
        <f t="shared" si="42"/>
        <v>0.25280645161290327</v>
      </c>
      <c r="AX64" s="70">
        <v>4.6500000000000004</v>
      </c>
      <c r="AY64" s="41"/>
      <c r="AZ64" s="41"/>
      <c r="BA64" s="61"/>
      <c r="BB64" s="35">
        <v>500</v>
      </c>
      <c r="BC64" s="52">
        <f t="shared" si="40"/>
        <v>1737.2249999999999</v>
      </c>
      <c r="BD64" s="71">
        <f t="shared" si="41"/>
        <v>2325</v>
      </c>
      <c r="BE64" s="61"/>
      <c r="BF64" s="63" t="str">
        <f t="shared" si="16"/>
        <v/>
      </c>
      <c r="BG64" s="41"/>
      <c r="BH64" s="41"/>
      <c r="BI64" s="35" t="s">
        <v>76</v>
      </c>
      <c r="BJ64" s="35" t="s">
        <v>77</v>
      </c>
      <c r="BK64" s="35" t="s">
        <v>294</v>
      </c>
    </row>
    <row r="65" spans="1:63" ht="20" customHeight="1" x14ac:dyDescent="0.35">
      <c r="A65" s="69"/>
      <c r="B65" s="34"/>
      <c r="C65" s="35"/>
      <c r="D65" s="107"/>
      <c r="E65" s="35" t="s">
        <v>63</v>
      </c>
      <c r="F65" s="35" t="s">
        <v>64</v>
      </c>
      <c r="G65" s="104" t="s">
        <v>287</v>
      </c>
      <c r="H65" s="88" t="s">
        <v>303</v>
      </c>
      <c r="I65" s="35" t="str">
        <f t="shared" si="28"/>
        <v>Resin 2 Hole Organizer</v>
      </c>
      <c r="J65" s="104" t="s">
        <v>289</v>
      </c>
      <c r="K65" s="107"/>
      <c r="L65" s="79" t="s">
        <v>304</v>
      </c>
      <c r="M65" s="39" t="s">
        <v>291</v>
      </c>
      <c r="N65" s="41"/>
      <c r="O65" s="41"/>
      <c r="P65" s="42" t="s">
        <v>305</v>
      </c>
      <c r="Q65" s="41"/>
      <c r="R65" s="40" t="s">
        <v>72</v>
      </c>
      <c r="S65" s="70">
        <f>'[1]Sunny 12.16'!Q74</f>
        <v>2.25</v>
      </c>
      <c r="T65" s="40" t="s">
        <v>73</v>
      </c>
      <c r="U65" s="36"/>
      <c r="V65" s="45"/>
      <c r="W65" s="45"/>
      <c r="X65" s="45"/>
      <c r="Y65" s="81">
        <v>16</v>
      </c>
      <c r="Z65" s="81">
        <v>9</v>
      </c>
      <c r="AA65" s="81">
        <v>12</v>
      </c>
      <c r="AB65" s="47">
        <v>8</v>
      </c>
      <c r="AC65" s="82">
        <v>1</v>
      </c>
      <c r="AD65" s="49">
        <f t="shared" si="29"/>
        <v>1.7279999999999999E-3</v>
      </c>
      <c r="AE65" s="47">
        <v>63</v>
      </c>
      <c r="AF65" s="50">
        <f t="shared" si="30"/>
        <v>36458.333333333336</v>
      </c>
      <c r="AG65" s="51">
        <v>2250</v>
      </c>
      <c r="AH65" s="52">
        <f t="shared" si="31"/>
        <v>6.1714285714285708E-2</v>
      </c>
      <c r="AI65" s="86" t="s">
        <v>176</v>
      </c>
      <c r="AJ65" s="84">
        <v>3.4000000000000002E-2</v>
      </c>
      <c r="AK65" s="55">
        <f t="shared" si="32"/>
        <v>0.23400000000000001</v>
      </c>
      <c r="AL65" s="52">
        <f t="shared" si="33"/>
        <v>0.52650000000000008</v>
      </c>
      <c r="AM65" s="52">
        <f t="shared" si="34"/>
        <v>2.8382142857142858</v>
      </c>
      <c r="AN65" s="56">
        <v>0</v>
      </c>
      <c r="AO65" s="71">
        <f t="shared" si="35"/>
        <v>0</v>
      </c>
      <c r="AP65" s="56">
        <v>0.06</v>
      </c>
      <c r="AQ65" s="52">
        <f t="shared" si="36"/>
        <v>0.27</v>
      </c>
      <c r="AR65" s="57">
        <v>0</v>
      </c>
      <c r="AS65" s="56">
        <v>0</v>
      </c>
      <c r="AT65" s="71">
        <f t="shared" si="37"/>
        <v>0</v>
      </c>
      <c r="AU65" s="52">
        <f t="shared" si="38"/>
        <v>0.27</v>
      </c>
      <c r="AV65" s="52">
        <f t="shared" si="39"/>
        <v>3.1082142857142858</v>
      </c>
      <c r="AW65" s="108">
        <f t="shared" si="42"/>
        <v>0.30928571428571427</v>
      </c>
      <c r="AX65" s="70">
        <v>4.5</v>
      </c>
      <c r="AY65" s="41"/>
      <c r="AZ65" s="41"/>
      <c r="BA65" s="61"/>
      <c r="BB65" s="35">
        <v>500</v>
      </c>
      <c r="BC65" s="52">
        <f t="shared" si="40"/>
        <v>1554.1071428571429</v>
      </c>
      <c r="BD65" s="71">
        <f t="shared" si="41"/>
        <v>2250</v>
      </c>
      <c r="BE65" s="61"/>
      <c r="BF65" s="63" t="str">
        <f t="shared" ref="BF65:BF123" si="43">IF(V65="","",V65*W65*X65/1000000/AC65*BB65)</f>
        <v/>
      </c>
      <c r="BG65" s="41"/>
      <c r="BH65" s="41"/>
      <c r="BI65" s="35" t="s">
        <v>76</v>
      </c>
      <c r="BJ65" s="35" t="s">
        <v>77</v>
      </c>
      <c r="BK65" s="35" t="s">
        <v>294</v>
      </c>
    </row>
    <row r="66" spans="1:63" ht="20" customHeight="1" x14ac:dyDescent="0.35">
      <c r="A66" s="69"/>
      <c r="B66" s="34"/>
      <c r="C66" s="35"/>
      <c r="D66" s="107"/>
      <c r="E66" s="35" t="s">
        <v>63</v>
      </c>
      <c r="F66" s="35" t="s">
        <v>64</v>
      </c>
      <c r="G66" s="104" t="s">
        <v>287</v>
      </c>
      <c r="H66" s="109" t="s">
        <v>184</v>
      </c>
      <c r="I66" s="35" t="str">
        <f t="shared" si="28"/>
        <v>Resin Cotton jar</v>
      </c>
      <c r="J66" s="104" t="s">
        <v>289</v>
      </c>
      <c r="K66" s="107"/>
      <c r="L66" s="79" t="s">
        <v>306</v>
      </c>
      <c r="M66" s="39" t="s">
        <v>291</v>
      </c>
      <c r="N66" s="41"/>
      <c r="O66" s="41"/>
      <c r="P66" s="42" t="s">
        <v>307</v>
      </c>
      <c r="Q66" s="41"/>
      <c r="R66" s="40" t="s">
        <v>72</v>
      </c>
      <c r="S66" s="70">
        <f>'[1]Sunny 12.16'!Q75</f>
        <v>2.25</v>
      </c>
      <c r="T66" s="40" t="s">
        <v>73</v>
      </c>
      <c r="U66" s="36"/>
      <c r="V66" s="45"/>
      <c r="W66" s="45"/>
      <c r="X66" s="45"/>
      <c r="Y66" s="81">
        <v>11</v>
      </c>
      <c r="Z66" s="81">
        <v>11</v>
      </c>
      <c r="AA66" s="81">
        <v>13.5</v>
      </c>
      <c r="AB66" s="47">
        <v>8</v>
      </c>
      <c r="AC66" s="82">
        <v>1</v>
      </c>
      <c r="AD66" s="49">
        <f t="shared" si="29"/>
        <v>1.6335E-3</v>
      </c>
      <c r="AE66" s="47">
        <v>63</v>
      </c>
      <c r="AF66" s="50">
        <f t="shared" si="30"/>
        <v>38567.493112947661</v>
      </c>
      <c r="AG66" s="51">
        <v>2250</v>
      </c>
      <c r="AH66" s="52">
        <f t="shared" si="31"/>
        <v>5.8339285714285712E-2</v>
      </c>
      <c r="AI66" s="86" t="s">
        <v>176</v>
      </c>
      <c r="AJ66" s="84">
        <v>3.4000000000000002E-2</v>
      </c>
      <c r="AK66" s="55">
        <f t="shared" si="32"/>
        <v>0.23400000000000001</v>
      </c>
      <c r="AL66" s="52">
        <f t="shared" si="33"/>
        <v>0.52650000000000008</v>
      </c>
      <c r="AM66" s="52">
        <f t="shared" si="34"/>
        <v>2.8348392857142857</v>
      </c>
      <c r="AN66" s="56">
        <v>0</v>
      </c>
      <c r="AO66" s="71">
        <f t="shared" si="35"/>
        <v>0</v>
      </c>
      <c r="AP66" s="56">
        <v>0.06</v>
      </c>
      <c r="AQ66" s="52">
        <f t="shared" si="36"/>
        <v>0.27</v>
      </c>
      <c r="AR66" s="57">
        <v>0</v>
      </c>
      <c r="AS66" s="56">
        <v>0</v>
      </c>
      <c r="AT66" s="71">
        <f t="shared" si="37"/>
        <v>0</v>
      </c>
      <c r="AU66" s="52">
        <f t="shared" si="38"/>
        <v>0.27</v>
      </c>
      <c r="AV66" s="52">
        <f t="shared" si="39"/>
        <v>3.1048392857142857</v>
      </c>
      <c r="AW66" s="108">
        <f t="shared" si="42"/>
        <v>0.3100357142857143</v>
      </c>
      <c r="AX66" s="70">
        <v>4.5</v>
      </c>
      <c r="AY66" s="41"/>
      <c r="AZ66" s="41"/>
      <c r="BA66" s="61"/>
      <c r="BB66" s="35">
        <v>500</v>
      </c>
      <c r="BC66" s="52">
        <f t="shared" si="40"/>
        <v>1552.4196428571429</v>
      </c>
      <c r="BD66" s="71">
        <f t="shared" si="41"/>
        <v>2250</v>
      </c>
      <c r="BE66" s="61"/>
      <c r="BF66" s="63" t="str">
        <f t="shared" si="43"/>
        <v/>
      </c>
      <c r="BG66" s="41"/>
      <c r="BH66" s="41"/>
      <c r="BI66" s="35" t="s">
        <v>76</v>
      </c>
      <c r="BJ66" s="35" t="s">
        <v>77</v>
      </c>
      <c r="BK66" s="35" t="s">
        <v>294</v>
      </c>
    </row>
    <row r="67" spans="1:63" ht="20" customHeight="1" x14ac:dyDescent="0.35">
      <c r="A67" s="69"/>
      <c r="B67" s="34"/>
      <c r="C67" s="35"/>
      <c r="D67" s="107"/>
      <c r="E67" s="35" t="s">
        <v>63</v>
      </c>
      <c r="F67" s="35" t="s">
        <v>104</v>
      </c>
      <c r="G67" s="104" t="s">
        <v>287</v>
      </c>
      <c r="H67" s="109" t="s">
        <v>308</v>
      </c>
      <c r="I67" s="35" t="str">
        <f t="shared" si="28"/>
        <v>mirror</v>
      </c>
      <c r="J67" s="104" t="s">
        <v>289</v>
      </c>
      <c r="K67" s="107"/>
      <c r="L67" s="79" t="s">
        <v>309</v>
      </c>
      <c r="M67" s="39" t="s">
        <v>291</v>
      </c>
      <c r="N67" s="41"/>
      <c r="O67" s="41"/>
      <c r="P67" s="42" t="s">
        <v>310</v>
      </c>
      <c r="Q67" s="41"/>
      <c r="R67" s="40" t="s">
        <v>72</v>
      </c>
      <c r="S67" s="70">
        <f>'[1]Sunny 12.16'!Q76</f>
        <v>4.87</v>
      </c>
      <c r="T67" s="40" t="s">
        <v>73</v>
      </c>
      <c r="U67" s="36"/>
      <c r="V67" s="45"/>
      <c r="W67" s="45"/>
      <c r="X67" s="45"/>
      <c r="Y67" s="81">
        <v>20</v>
      </c>
      <c r="Z67" s="81">
        <v>17.5</v>
      </c>
      <c r="AA67" s="81">
        <v>32.5</v>
      </c>
      <c r="AB67" s="47">
        <v>8</v>
      </c>
      <c r="AC67" s="82">
        <v>1</v>
      </c>
      <c r="AD67" s="49">
        <f t="shared" si="29"/>
        <v>1.1375E-2</v>
      </c>
      <c r="AE67" s="47">
        <v>63</v>
      </c>
      <c r="AF67" s="50">
        <f t="shared" si="30"/>
        <v>5538.461538461539</v>
      </c>
      <c r="AG67" s="51">
        <v>2250</v>
      </c>
      <c r="AH67" s="52">
        <f t="shared" si="31"/>
        <v>0.40624999999999994</v>
      </c>
      <c r="AI67" s="86" t="s">
        <v>176</v>
      </c>
      <c r="AJ67" s="84">
        <v>3.4000000000000002E-2</v>
      </c>
      <c r="AK67" s="55">
        <f t="shared" si="32"/>
        <v>0.23400000000000001</v>
      </c>
      <c r="AL67" s="52">
        <f t="shared" si="33"/>
        <v>1.13958</v>
      </c>
      <c r="AM67" s="52">
        <f t="shared" si="34"/>
        <v>6.4158299999999997</v>
      </c>
      <c r="AN67" s="56">
        <v>0</v>
      </c>
      <c r="AO67" s="71">
        <f t="shared" si="35"/>
        <v>0</v>
      </c>
      <c r="AP67" s="56">
        <v>0.06</v>
      </c>
      <c r="AQ67" s="52">
        <f t="shared" si="36"/>
        <v>0.56999999999999995</v>
      </c>
      <c r="AR67" s="57">
        <v>0</v>
      </c>
      <c r="AS67" s="56">
        <v>0</v>
      </c>
      <c r="AT67" s="71">
        <f t="shared" si="37"/>
        <v>0</v>
      </c>
      <c r="AU67" s="52">
        <f t="shared" si="38"/>
        <v>0.56999999999999995</v>
      </c>
      <c r="AV67" s="52">
        <f t="shared" si="39"/>
        <v>6.98583</v>
      </c>
      <c r="AW67" s="108">
        <f t="shared" si="42"/>
        <v>0.26464947368421055</v>
      </c>
      <c r="AX67" s="70">
        <v>9.5</v>
      </c>
      <c r="AY67" s="41"/>
      <c r="AZ67" s="41"/>
      <c r="BA67" s="61"/>
      <c r="BB67" s="35">
        <v>500</v>
      </c>
      <c r="BC67" s="52">
        <f t="shared" si="40"/>
        <v>3492.915</v>
      </c>
      <c r="BD67" s="71">
        <f t="shared" si="41"/>
        <v>4750</v>
      </c>
      <c r="BE67" s="61"/>
      <c r="BF67" s="63" t="str">
        <f t="shared" si="43"/>
        <v/>
      </c>
      <c r="BG67" s="41"/>
      <c r="BH67" s="41"/>
      <c r="BI67" s="35" t="s">
        <v>76</v>
      </c>
      <c r="BJ67" s="35" t="s">
        <v>77</v>
      </c>
      <c r="BK67" s="35" t="s">
        <v>294</v>
      </c>
    </row>
    <row r="68" spans="1:63" ht="20" customHeight="1" x14ac:dyDescent="0.35">
      <c r="A68" s="69"/>
      <c r="B68" s="34"/>
      <c r="C68" s="35"/>
      <c r="D68" s="107"/>
      <c r="E68" s="35" t="s">
        <v>63</v>
      </c>
      <c r="F68" s="35" t="s">
        <v>109</v>
      </c>
      <c r="G68" s="104" t="s">
        <v>287</v>
      </c>
      <c r="H68" s="110" t="s">
        <v>311</v>
      </c>
      <c r="I68" s="35" t="str">
        <f t="shared" si="28"/>
        <v>Resin Toilet Brush</v>
      </c>
      <c r="J68" s="104" t="s">
        <v>289</v>
      </c>
      <c r="K68" s="107"/>
      <c r="L68" s="79" t="s">
        <v>312</v>
      </c>
      <c r="M68" s="39" t="s">
        <v>291</v>
      </c>
      <c r="N68" s="41"/>
      <c r="O68" s="41"/>
      <c r="P68" s="42" t="s">
        <v>313</v>
      </c>
      <c r="Q68" s="41"/>
      <c r="R68" s="40" t="s">
        <v>72</v>
      </c>
      <c r="S68" s="70">
        <f>'[1]Sunny 12.16'!Q77</f>
        <v>3.72</v>
      </c>
      <c r="T68" s="40" t="s">
        <v>73</v>
      </c>
      <c r="U68" s="36"/>
      <c r="V68" s="45"/>
      <c r="W68" s="45"/>
      <c r="X68" s="45"/>
      <c r="Y68" s="81">
        <v>11</v>
      </c>
      <c r="Z68" s="81">
        <v>11</v>
      </c>
      <c r="AA68" s="81">
        <v>40.5</v>
      </c>
      <c r="AB68" s="47">
        <v>8</v>
      </c>
      <c r="AC68" s="82">
        <v>1</v>
      </c>
      <c r="AD68" s="49">
        <f t="shared" si="29"/>
        <v>4.9005000000000003E-3</v>
      </c>
      <c r="AE68" s="47">
        <v>63</v>
      </c>
      <c r="AF68" s="50">
        <f t="shared" si="30"/>
        <v>12855.831037649219</v>
      </c>
      <c r="AG68" s="51">
        <v>2250</v>
      </c>
      <c r="AH68" s="52">
        <f t="shared" si="31"/>
        <v>0.17501785714285714</v>
      </c>
      <c r="AI68" s="86" t="s">
        <v>176</v>
      </c>
      <c r="AJ68" s="84">
        <v>3.4000000000000002E-2</v>
      </c>
      <c r="AK68" s="55">
        <f t="shared" si="32"/>
        <v>0.23400000000000001</v>
      </c>
      <c r="AL68" s="52">
        <f t="shared" si="33"/>
        <v>0.87048000000000014</v>
      </c>
      <c r="AM68" s="52">
        <f t="shared" si="34"/>
        <v>4.7654978571428579</v>
      </c>
      <c r="AN68" s="56">
        <v>0</v>
      </c>
      <c r="AO68" s="71">
        <f t="shared" si="35"/>
        <v>0</v>
      </c>
      <c r="AP68" s="56">
        <v>0.06</v>
      </c>
      <c r="AQ68" s="52">
        <f t="shared" si="36"/>
        <v>0.435</v>
      </c>
      <c r="AR68" s="57">
        <v>0</v>
      </c>
      <c r="AS68" s="56">
        <v>0</v>
      </c>
      <c r="AT68" s="71">
        <f t="shared" si="37"/>
        <v>0</v>
      </c>
      <c r="AU68" s="52">
        <f t="shared" si="38"/>
        <v>0.435</v>
      </c>
      <c r="AV68" s="52">
        <f t="shared" si="39"/>
        <v>5.2004978571428575</v>
      </c>
      <c r="AW68" s="108">
        <f t="shared" si="42"/>
        <v>0.28268995073891623</v>
      </c>
      <c r="AX68" s="70">
        <v>7.25</v>
      </c>
      <c r="AY68" s="41"/>
      <c r="AZ68" s="41"/>
      <c r="BA68" s="61"/>
      <c r="BB68" s="35">
        <v>500</v>
      </c>
      <c r="BC68" s="52">
        <f t="shared" si="40"/>
        <v>2600.2489285714287</v>
      </c>
      <c r="BD68" s="71">
        <f t="shared" si="41"/>
        <v>3625</v>
      </c>
      <c r="BE68" s="61"/>
      <c r="BF68" s="63" t="str">
        <f t="shared" si="43"/>
        <v/>
      </c>
      <c r="BG68" s="41"/>
      <c r="BH68" s="41"/>
      <c r="BI68" s="35" t="s">
        <v>76</v>
      </c>
      <c r="BJ68" s="35" t="s">
        <v>77</v>
      </c>
      <c r="BK68" s="35" t="s">
        <v>294</v>
      </c>
    </row>
    <row r="69" spans="1:63" ht="20" customHeight="1" x14ac:dyDescent="0.35">
      <c r="A69" s="69"/>
      <c r="B69" s="34"/>
      <c r="C69" s="35"/>
      <c r="D69" s="107"/>
      <c r="E69" s="35" t="s">
        <v>63</v>
      </c>
      <c r="F69" s="35" t="s">
        <v>112</v>
      </c>
      <c r="G69" s="104" t="s">
        <v>287</v>
      </c>
      <c r="H69" s="109" t="s">
        <v>314</v>
      </c>
      <c r="I69" s="35" t="str">
        <f t="shared" si="28"/>
        <v>Resin Tissue cover</v>
      </c>
      <c r="J69" s="104" t="s">
        <v>289</v>
      </c>
      <c r="K69" s="107"/>
      <c r="L69" s="79" t="s">
        <v>315</v>
      </c>
      <c r="M69" s="39" t="s">
        <v>291</v>
      </c>
      <c r="N69" s="41"/>
      <c r="O69" s="41"/>
      <c r="P69" s="42" t="s">
        <v>316</v>
      </c>
      <c r="Q69" s="41"/>
      <c r="R69" s="40" t="s">
        <v>72</v>
      </c>
      <c r="S69" s="70">
        <f>'[1]Sunny 12.16'!Q78</f>
        <v>3.82</v>
      </c>
      <c r="T69" s="40" t="s">
        <v>73</v>
      </c>
      <c r="U69" s="36"/>
      <c r="V69" s="45"/>
      <c r="W69" s="45"/>
      <c r="X69" s="45"/>
      <c r="Y69" s="81">
        <v>16</v>
      </c>
      <c r="Z69" s="81">
        <v>16</v>
      </c>
      <c r="AA69" s="81">
        <v>17</v>
      </c>
      <c r="AB69" s="47">
        <v>8</v>
      </c>
      <c r="AC69" s="82">
        <v>1</v>
      </c>
      <c r="AD69" s="49">
        <f t="shared" si="29"/>
        <v>4.352E-3</v>
      </c>
      <c r="AE69" s="47">
        <v>63</v>
      </c>
      <c r="AF69" s="50">
        <f t="shared" si="30"/>
        <v>14476.10294117647</v>
      </c>
      <c r="AG69" s="51">
        <v>2250</v>
      </c>
      <c r="AH69" s="52">
        <f t="shared" si="31"/>
        <v>0.15542857142857144</v>
      </c>
      <c r="AI69" s="86" t="s">
        <v>176</v>
      </c>
      <c r="AJ69" s="84">
        <v>3.4000000000000002E-2</v>
      </c>
      <c r="AK69" s="55">
        <f t="shared" si="32"/>
        <v>0.23400000000000001</v>
      </c>
      <c r="AL69" s="52">
        <f t="shared" si="33"/>
        <v>0.89388000000000001</v>
      </c>
      <c r="AM69" s="52">
        <f t="shared" si="34"/>
        <v>4.8693085714285713</v>
      </c>
      <c r="AN69" s="56">
        <v>0</v>
      </c>
      <c r="AO69" s="71">
        <f t="shared" si="35"/>
        <v>0</v>
      </c>
      <c r="AP69" s="56">
        <v>0.06</v>
      </c>
      <c r="AQ69" s="52">
        <f t="shared" si="36"/>
        <v>0.48</v>
      </c>
      <c r="AR69" s="57">
        <v>0</v>
      </c>
      <c r="AS69" s="56">
        <v>0</v>
      </c>
      <c r="AT69" s="71">
        <f t="shared" si="37"/>
        <v>0</v>
      </c>
      <c r="AU69" s="52">
        <f t="shared" si="38"/>
        <v>0.48</v>
      </c>
      <c r="AV69" s="52">
        <f t="shared" si="39"/>
        <v>5.3493085714285709</v>
      </c>
      <c r="AW69" s="108">
        <f t="shared" si="42"/>
        <v>0.33133642857142864</v>
      </c>
      <c r="AX69" s="70">
        <v>8</v>
      </c>
      <c r="AY69" s="41"/>
      <c r="AZ69" s="41"/>
      <c r="BA69" s="61"/>
      <c r="BB69" s="35">
        <v>500</v>
      </c>
      <c r="BC69" s="52">
        <f t="shared" si="40"/>
        <v>2674.6542857142854</v>
      </c>
      <c r="BD69" s="71">
        <f t="shared" si="41"/>
        <v>4000</v>
      </c>
      <c r="BE69" s="61"/>
      <c r="BF69" s="63" t="str">
        <f t="shared" si="43"/>
        <v/>
      </c>
      <c r="BG69" s="41"/>
      <c r="BH69" s="41"/>
      <c r="BI69" s="35" t="s">
        <v>76</v>
      </c>
      <c r="BJ69" s="35" t="s">
        <v>77</v>
      </c>
      <c r="BK69" s="35" t="s">
        <v>294</v>
      </c>
    </row>
    <row r="70" spans="1:63" ht="20" customHeight="1" x14ac:dyDescent="0.35">
      <c r="A70" s="69"/>
      <c r="B70" s="34"/>
      <c r="C70" s="35"/>
      <c r="D70" s="107"/>
      <c r="E70" s="35" t="s">
        <v>63</v>
      </c>
      <c r="F70" s="35" t="s">
        <v>115</v>
      </c>
      <c r="G70" s="104" t="s">
        <v>287</v>
      </c>
      <c r="H70" s="35" t="s">
        <v>281</v>
      </c>
      <c r="I70" s="35" t="str">
        <f t="shared" si="28"/>
        <v>Resin Wastebasket</v>
      </c>
      <c r="J70" s="104" t="s">
        <v>289</v>
      </c>
      <c r="K70" s="107"/>
      <c r="L70" s="79" t="s">
        <v>209</v>
      </c>
      <c r="M70" s="39" t="s">
        <v>291</v>
      </c>
      <c r="N70" s="41"/>
      <c r="O70" s="41"/>
      <c r="P70" s="42" t="s">
        <v>317</v>
      </c>
      <c r="Q70" s="41"/>
      <c r="R70" s="40" t="s">
        <v>72</v>
      </c>
      <c r="S70" s="70">
        <f>'[1]Sunny 12.16'!Q79</f>
        <v>6.35</v>
      </c>
      <c r="T70" s="40" t="s">
        <v>73</v>
      </c>
      <c r="U70" s="36"/>
      <c r="V70" s="45"/>
      <c r="W70" s="45"/>
      <c r="X70" s="45"/>
      <c r="Y70" s="81">
        <v>21.5</v>
      </c>
      <c r="Z70" s="81">
        <v>21.5</v>
      </c>
      <c r="AA70" s="81">
        <v>27.5</v>
      </c>
      <c r="AB70" s="47">
        <v>8</v>
      </c>
      <c r="AC70" s="82">
        <v>1</v>
      </c>
      <c r="AD70" s="49">
        <f t="shared" si="29"/>
        <v>1.2711874999999999E-2</v>
      </c>
      <c r="AE70" s="47">
        <v>63</v>
      </c>
      <c r="AF70" s="50">
        <f t="shared" si="30"/>
        <v>4955.9958700034422</v>
      </c>
      <c r="AG70" s="51">
        <v>2250</v>
      </c>
      <c r="AH70" s="52">
        <f t="shared" si="31"/>
        <v>0.45399553571428569</v>
      </c>
      <c r="AI70" s="86" t="s">
        <v>176</v>
      </c>
      <c r="AJ70" s="84">
        <v>3.4000000000000002E-2</v>
      </c>
      <c r="AK70" s="55">
        <f t="shared" si="32"/>
        <v>0.23400000000000001</v>
      </c>
      <c r="AL70" s="52">
        <f t="shared" si="33"/>
        <v>1.4859</v>
      </c>
      <c r="AM70" s="52">
        <f t="shared" si="34"/>
        <v>8.2898955357142849</v>
      </c>
      <c r="AN70" s="56">
        <v>0</v>
      </c>
      <c r="AO70" s="71">
        <f t="shared" si="35"/>
        <v>0</v>
      </c>
      <c r="AP70" s="56">
        <v>0.06</v>
      </c>
      <c r="AQ70" s="52">
        <f t="shared" si="36"/>
        <v>0.75</v>
      </c>
      <c r="AR70" s="57">
        <v>0</v>
      </c>
      <c r="AS70" s="56">
        <v>0</v>
      </c>
      <c r="AT70" s="71">
        <f t="shared" si="37"/>
        <v>0</v>
      </c>
      <c r="AU70" s="52">
        <f t="shared" si="38"/>
        <v>0.75</v>
      </c>
      <c r="AV70" s="52">
        <f t="shared" si="39"/>
        <v>9.0398955357142849</v>
      </c>
      <c r="AW70" s="108">
        <f t="shared" si="42"/>
        <v>0.27680835714285723</v>
      </c>
      <c r="AX70" s="70">
        <v>12.5</v>
      </c>
      <c r="AY70" s="41"/>
      <c r="AZ70" s="41"/>
      <c r="BA70" s="61"/>
      <c r="BB70" s="35">
        <v>500</v>
      </c>
      <c r="BC70" s="52">
        <f t="shared" si="40"/>
        <v>4519.947767857142</v>
      </c>
      <c r="BD70" s="71">
        <f t="shared" si="41"/>
        <v>6250</v>
      </c>
      <c r="BE70" s="61"/>
      <c r="BF70" s="63" t="str">
        <f t="shared" si="43"/>
        <v/>
      </c>
      <c r="BG70" s="41"/>
      <c r="BH70" s="41"/>
      <c r="BI70" s="35" t="s">
        <v>76</v>
      </c>
      <c r="BJ70" s="35" t="s">
        <v>77</v>
      </c>
      <c r="BK70" s="35" t="s">
        <v>294</v>
      </c>
    </row>
    <row r="71" spans="1:63" ht="20" customHeight="1" x14ac:dyDescent="0.35">
      <c r="A71" s="69"/>
      <c r="B71" s="36"/>
      <c r="C71" s="67"/>
      <c r="D71" s="36" t="s">
        <v>519</v>
      </c>
      <c r="E71" s="67" t="s">
        <v>63</v>
      </c>
      <c r="F71" s="35" t="s">
        <v>64</v>
      </c>
      <c r="G71" s="111" t="s">
        <v>318</v>
      </c>
      <c r="H71" s="67" t="s">
        <v>319</v>
      </c>
      <c r="I71" s="67" t="str">
        <f t="shared" ref="I71:I78" si="44">H71</f>
        <v>Resin Lotion Pump(balck stainless steel pump )</v>
      </c>
      <c r="J71" s="37" t="s">
        <v>289</v>
      </c>
      <c r="K71" s="36" t="s">
        <v>289</v>
      </c>
      <c r="L71" s="112" t="s">
        <v>320</v>
      </c>
      <c r="M71" s="113" t="s">
        <v>321</v>
      </c>
      <c r="N71" s="41"/>
      <c r="O71" s="41"/>
      <c r="P71" s="42" t="s">
        <v>322</v>
      </c>
      <c r="Q71" s="41"/>
      <c r="R71" s="40" t="s">
        <v>72</v>
      </c>
      <c r="S71" s="70">
        <f>'[1]Sunny 12.16'!Q81</f>
        <v>2.2000000000000002</v>
      </c>
      <c r="T71" s="40" t="s">
        <v>73</v>
      </c>
      <c r="U71" s="36" t="s">
        <v>323</v>
      </c>
      <c r="V71" s="114">
        <v>56</v>
      </c>
      <c r="W71" s="114">
        <v>31</v>
      </c>
      <c r="X71" s="114">
        <v>42</v>
      </c>
      <c r="Y71" s="115">
        <v>18.5</v>
      </c>
      <c r="Z71" s="115">
        <v>9.5</v>
      </c>
      <c r="AA71" s="115">
        <v>22</v>
      </c>
      <c r="AB71" s="47">
        <v>8</v>
      </c>
      <c r="AC71" s="116">
        <v>2</v>
      </c>
      <c r="AD71" s="49">
        <f t="shared" si="29"/>
        <v>3.8665000000000001E-3</v>
      </c>
      <c r="AE71" s="47">
        <v>63</v>
      </c>
      <c r="AF71" s="50">
        <f t="shared" si="30"/>
        <v>32587.611534979955</v>
      </c>
      <c r="AG71" s="51">
        <v>2250</v>
      </c>
      <c r="AH71" s="52">
        <f t="shared" si="31"/>
        <v>6.904464285714286E-2</v>
      </c>
      <c r="AI71" s="83" t="s">
        <v>170</v>
      </c>
      <c r="AJ71" s="84">
        <v>1.7999999999999999E-2</v>
      </c>
      <c r="AK71" s="55">
        <f t="shared" si="32"/>
        <v>0.218</v>
      </c>
      <c r="AL71" s="52">
        <f t="shared" si="33"/>
        <v>0.47960000000000003</v>
      </c>
      <c r="AM71" s="52">
        <f t="shared" si="34"/>
        <v>2.7486446428571432</v>
      </c>
      <c r="AN71" s="56">
        <v>0</v>
      </c>
      <c r="AO71" s="71">
        <f t="shared" si="35"/>
        <v>0</v>
      </c>
      <c r="AP71" s="56">
        <v>0.06</v>
      </c>
      <c r="AQ71" s="52">
        <f t="shared" si="36"/>
        <v>0.27</v>
      </c>
      <c r="AR71" s="57">
        <v>0</v>
      </c>
      <c r="AS71" s="56">
        <v>0</v>
      </c>
      <c r="AT71" s="71">
        <f t="shared" si="37"/>
        <v>0</v>
      </c>
      <c r="AU71" s="52">
        <f t="shared" si="38"/>
        <v>0.27</v>
      </c>
      <c r="AV71" s="52">
        <f t="shared" si="39"/>
        <v>3.0186446428571432</v>
      </c>
      <c r="AW71" s="117">
        <f t="shared" si="42"/>
        <v>0.32919007936507927</v>
      </c>
      <c r="AX71" s="65">
        <v>4.5</v>
      </c>
      <c r="AY71" s="41"/>
      <c r="AZ71" s="41"/>
      <c r="BA71" s="61"/>
      <c r="BB71" s="67">
        <v>1000</v>
      </c>
      <c r="BC71" s="52">
        <f t="shared" ref="BC71:BC82" si="45">IF(ISERROR(AV71*BB71),"",AV71*BB71)</f>
        <v>3018.644642857143</v>
      </c>
      <c r="BD71" s="71">
        <f t="shared" ref="BD71:BD82" si="46">IF(ISERROR(AX71*BB71),"",AX71*BB71)</f>
        <v>4500</v>
      </c>
      <c r="BE71" s="61"/>
      <c r="BF71" s="63">
        <f t="shared" si="43"/>
        <v>36.456000000000003</v>
      </c>
      <c r="BG71" s="41"/>
      <c r="BH71" s="41"/>
      <c r="BI71" s="35" t="s">
        <v>76</v>
      </c>
      <c r="BJ71" s="67" t="s">
        <v>77</v>
      </c>
      <c r="BK71" s="67" t="s">
        <v>324</v>
      </c>
    </row>
    <row r="72" spans="1:63" ht="20" customHeight="1" x14ac:dyDescent="0.35">
      <c r="A72" s="69"/>
      <c r="B72" s="36"/>
      <c r="C72" s="35"/>
      <c r="D72" s="36"/>
      <c r="E72" s="35" t="s">
        <v>63</v>
      </c>
      <c r="F72" s="35" t="s">
        <v>64</v>
      </c>
      <c r="G72" s="111" t="s">
        <v>318</v>
      </c>
      <c r="H72" s="35" t="s">
        <v>172</v>
      </c>
      <c r="I72" s="35" t="str">
        <f t="shared" si="44"/>
        <v>Resin Toothbrush holder</v>
      </c>
      <c r="J72" s="37" t="s">
        <v>289</v>
      </c>
      <c r="K72" s="36"/>
      <c r="L72" s="79" t="s">
        <v>297</v>
      </c>
      <c r="M72" s="113" t="s">
        <v>321</v>
      </c>
      <c r="N72" s="41"/>
      <c r="O72" s="41"/>
      <c r="P72" s="42" t="s">
        <v>325</v>
      </c>
      <c r="Q72" s="41"/>
      <c r="R72" s="40" t="s">
        <v>72</v>
      </c>
      <c r="S72" s="70">
        <f>'[1]Sunny 12.16'!Q82</f>
        <v>1.42</v>
      </c>
      <c r="T72" s="40" t="s">
        <v>73</v>
      </c>
      <c r="U72" s="36"/>
      <c r="V72" s="114"/>
      <c r="W72" s="114"/>
      <c r="X72" s="114"/>
      <c r="Y72" s="81">
        <v>12</v>
      </c>
      <c r="Z72" s="81">
        <v>8</v>
      </c>
      <c r="AA72" s="81">
        <v>13</v>
      </c>
      <c r="AB72" s="47">
        <v>8</v>
      </c>
      <c r="AC72" s="82">
        <v>1</v>
      </c>
      <c r="AD72" s="49">
        <f t="shared" si="29"/>
        <v>1.248E-3</v>
      </c>
      <c r="AE72" s="47">
        <v>63</v>
      </c>
      <c r="AF72" s="50">
        <f t="shared" si="30"/>
        <v>50480.769230769234</v>
      </c>
      <c r="AG72" s="51">
        <v>2250</v>
      </c>
      <c r="AH72" s="52">
        <f t="shared" si="31"/>
        <v>4.4571428571428567E-2</v>
      </c>
      <c r="AI72" s="86" t="s">
        <v>176</v>
      </c>
      <c r="AJ72" s="84">
        <v>3.4000000000000002E-2</v>
      </c>
      <c r="AK72" s="55">
        <f t="shared" si="32"/>
        <v>0.23400000000000001</v>
      </c>
      <c r="AL72" s="52">
        <f t="shared" si="33"/>
        <v>0.33228000000000002</v>
      </c>
      <c r="AM72" s="52">
        <f t="shared" si="34"/>
        <v>1.7968514285714283</v>
      </c>
      <c r="AN72" s="56">
        <v>0</v>
      </c>
      <c r="AO72" s="71">
        <f t="shared" si="35"/>
        <v>0</v>
      </c>
      <c r="AP72" s="56">
        <v>0.06</v>
      </c>
      <c r="AQ72" s="52">
        <f t="shared" si="36"/>
        <v>0.17699999999999999</v>
      </c>
      <c r="AR72" s="57">
        <v>0</v>
      </c>
      <c r="AS72" s="56">
        <v>0</v>
      </c>
      <c r="AT72" s="71">
        <f t="shared" si="37"/>
        <v>0</v>
      </c>
      <c r="AU72" s="52">
        <f t="shared" si="38"/>
        <v>0.17699999999999999</v>
      </c>
      <c r="AV72" s="52">
        <f t="shared" si="39"/>
        <v>1.9738514285714284</v>
      </c>
      <c r="AW72" s="117">
        <f t="shared" si="42"/>
        <v>0.33089782082324465</v>
      </c>
      <c r="AX72" s="65">
        <v>2.95</v>
      </c>
      <c r="AY72" s="41"/>
      <c r="AZ72" s="41"/>
      <c r="BA72" s="61"/>
      <c r="BB72" s="35">
        <v>500</v>
      </c>
      <c r="BC72" s="52">
        <f t="shared" si="45"/>
        <v>986.92571428571421</v>
      </c>
      <c r="BD72" s="71">
        <f t="shared" si="46"/>
        <v>1475</v>
      </c>
      <c r="BE72" s="61"/>
      <c r="BF72" s="63" t="str">
        <f t="shared" si="43"/>
        <v/>
      </c>
      <c r="BG72" s="41"/>
      <c r="BH72" s="41"/>
      <c r="BI72" s="35" t="s">
        <v>76</v>
      </c>
      <c r="BJ72" s="67" t="s">
        <v>77</v>
      </c>
      <c r="BK72" s="67" t="s">
        <v>324</v>
      </c>
    </row>
    <row r="73" spans="1:63" ht="20" customHeight="1" x14ac:dyDescent="0.35">
      <c r="A73" s="69"/>
      <c r="B73" s="36"/>
      <c r="C73" s="35"/>
      <c r="D73" s="36"/>
      <c r="E73" s="35" t="s">
        <v>63</v>
      </c>
      <c r="F73" s="35" t="s">
        <v>64</v>
      </c>
      <c r="G73" s="111" t="s">
        <v>318</v>
      </c>
      <c r="H73" s="35" t="s">
        <v>177</v>
      </c>
      <c r="I73" s="35" t="str">
        <f t="shared" si="44"/>
        <v>Resin Tumbler</v>
      </c>
      <c r="J73" s="37" t="s">
        <v>289</v>
      </c>
      <c r="K73" s="36"/>
      <c r="L73" s="79" t="s">
        <v>326</v>
      </c>
      <c r="M73" s="113" t="s">
        <v>321</v>
      </c>
      <c r="N73" s="41"/>
      <c r="O73" s="41"/>
      <c r="P73" s="42" t="s">
        <v>327</v>
      </c>
      <c r="Q73" s="41"/>
      <c r="R73" s="40" t="s">
        <v>72</v>
      </c>
      <c r="S73" s="70">
        <f>'[1]Sunny 12.16'!Q83</f>
        <v>1.35</v>
      </c>
      <c r="T73" s="40" t="s">
        <v>73</v>
      </c>
      <c r="U73" s="36"/>
      <c r="V73" s="114"/>
      <c r="W73" s="114"/>
      <c r="X73" s="114"/>
      <c r="Y73" s="81">
        <v>9</v>
      </c>
      <c r="Z73" s="81">
        <v>9</v>
      </c>
      <c r="AA73" s="81">
        <v>13</v>
      </c>
      <c r="AB73" s="47">
        <v>8</v>
      </c>
      <c r="AC73" s="82">
        <v>1</v>
      </c>
      <c r="AD73" s="49">
        <f t="shared" si="29"/>
        <v>1.0529999999999999E-3</v>
      </c>
      <c r="AE73" s="47">
        <v>63</v>
      </c>
      <c r="AF73" s="50">
        <f t="shared" si="30"/>
        <v>59829.059829059835</v>
      </c>
      <c r="AG73" s="51">
        <v>2250</v>
      </c>
      <c r="AH73" s="52">
        <f t="shared" si="31"/>
        <v>3.7607142857142853E-2</v>
      </c>
      <c r="AI73" s="86" t="s">
        <v>176</v>
      </c>
      <c r="AJ73" s="84">
        <v>3.4000000000000002E-2</v>
      </c>
      <c r="AK73" s="55">
        <f t="shared" si="32"/>
        <v>0.23400000000000001</v>
      </c>
      <c r="AL73" s="52">
        <f t="shared" si="33"/>
        <v>0.31590000000000001</v>
      </c>
      <c r="AM73" s="52">
        <f t="shared" si="34"/>
        <v>1.7035071428571431</v>
      </c>
      <c r="AN73" s="56">
        <v>0</v>
      </c>
      <c r="AO73" s="71">
        <f t="shared" si="35"/>
        <v>0</v>
      </c>
      <c r="AP73" s="56">
        <v>0.06</v>
      </c>
      <c r="AQ73" s="52">
        <f t="shared" si="36"/>
        <v>0.16499999999999998</v>
      </c>
      <c r="AR73" s="57">
        <v>0</v>
      </c>
      <c r="AS73" s="56">
        <v>0</v>
      </c>
      <c r="AT73" s="71">
        <f t="shared" si="37"/>
        <v>0</v>
      </c>
      <c r="AU73" s="52">
        <f t="shared" si="38"/>
        <v>0.16499999999999998</v>
      </c>
      <c r="AV73" s="52">
        <f t="shared" si="39"/>
        <v>1.8685071428571431</v>
      </c>
      <c r="AW73" s="117">
        <f t="shared" si="42"/>
        <v>0.32054285714285702</v>
      </c>
      <c r="AX73" s="65">
        <v>2.75</v>
      </c>
      <c r="AY73" s="41"/>
      <c r="AZ73" s="41"/>
      <c r="BA73" s="61"/>
      <c r="BB73" s="35">
        <v>500</v>
      </c>
      <c r="BC73" s="52">
        <f t="shared" si="45"/>
        <v>934.2535714285716</v>
      </c>
      <c r="BD73" s="71">
        <f t="shared" si="46"/>
        <v>1375</v>
      </c>
      <c r="BE73" s="61"/>
      <c r="BF73" s="63" t="str">
        <f t="shared" si="43"/>
        <v/>
      </c>
      <c r="BG73" s="41"/>
      <c r="BH73" s="41"/>
      <c r="BI73" s="35" t="s">
        <v>76</v>
      </c>
      <c r="BJ73" s="67" t="s">
        <v>77</v>
      </c>
      <c r="BK73" s="67" t="s">
        <v>324</v>
      </c>
    </row>
    <row r="74" spans="1:63" ht="20" customHeight="1" x14ac:dyDescent="0.35">
      <c r="A74" s="69"/>
      <c r="B74" s="36"/>
      <c r="C74" s="35"/>
      <c r="D74" s="36"/>
      <c r="E74" s="35" t="s">
        <v>63</v>
      </c>
      <c r="F74" s="35" t="s">
        <v>64</v>
      </c>
      <c r="G74" s="111" t="s">
        <v>318</v>
      </c>
      <c r="H74" s="35" t="s">
        <v>180</v>
      </c>
      <c r="I74" s="35" t="str">
        <f t="shared" si="44"/>
        <v>Resin Soap dish</v>
      </c>
      <c r="J74" s="37" t="s">
        <v>289</v>
      </c>
      <c r="K74" s="36"/>
      <c r="L74" s="79" t="s">
        <v>328</v>
      </c>
      <c r="M74" s="113" t="s">
        <v>321</v>
      </c>
      <c r="N74" s="41"/>
      <c r="O74" s="41"/>
      <c r="P74" s="42" t="s">
        <v>329</v>
      </c>
      <c r="Q74" s="41"/>
      <c r="R74" s="40" t="s">
        <v>72</v>
      </c>
      <c r="S74" s="70">
        <f>'[1]Sunny 12.16'!Q84</f>
        <v>1.35</v>
      </c>
      <c r="T74" s="40" t="s">
        <v>73</v>
      </c>
      <c r="U74" s="36"/>
      <c r="V74" s="114"/>
      <c r="W74" s="114"/>
      <c r="X74" s="114"/>
      <c r="Y74" s="81">
        <v>11</v>
      </c>
      <c r="Z74" s="81">
        <v>3.5</v>
      </c>
      <c r="AA74" s="81">
        <v>16</v>
      </c>
      <c r="AB74" s="47">
        <v>8</v>
      </c>
      <c r="AC74" s="82">
        <v>1</v>
      </c>
      <c r="AD74" s="49">
        <f t="shared" si="29"/>
        <v>6.1600000000000001E-4</v>
      </c>
      <c r="AE74" s="47">
        <v>63</v>
      </c>
      <c r="AF74" s="50">
        <f t="shared" si="30"/>
        <v>102272.72727272726</v>
      </c>
      <c r="AG74" s="51">
        <v>2250</v>
      </c>
      <c r="AH74" s="52">
        <f t="shared" si="31"/>
        <v>2.2000000000000002E-2</v>
      </c>
      <c r="AI74" s="86" t="s">
        <v>176</v>
      </c>
      <c r="AJ74" s="84">
        <v>3.4000000000000002E-2</v>
      </c>
      <c r="AK74" s="55">
        <f t="shared" si="32"/>
        <v>0.23400000000000001</v>
      </c>
      <c r="AL74" s="52">
        <f t="shared" si="33"/>
        <v>0.31590000000000001</v>
      </c>
      <c r="AM74" s="52">
        <f t="shared" si="34"/>
        <v>1.6879000000000002</v>
      </c>
      <c r="AN74" s="56">
        <v>0</v>
      </c>
      <c r="AO74" s="71">
        <f t="shared" si="35"/>
        <v>0</v>
      </c>
      <c r="AP74" s="56">
        <v>0.06</v>
      </c>
      <c r="AQ74" s="52">
        <f t="shared" si="36"/>
        <v>0.16499999999999998</v>
      </c>
      <c r="AR74" s="57">
        <v>0</v>
      </c>
      <c r="AS74" s="56">
        <v>0</v>
      </c>
      <c r="AT74" s="71">
        <f t="shared" si="37"/>
        <v>0</v>
      </c>
      <c r="AU74" s="52">
        <f t="shared" si="38"/>
        <v>0.16499999999999998</v>
      </c>
      <c r="AV74" s="52">
        <f t="shared" si="39"/>
        <v>1.8529000000000002</v>
      </c>
      <c r="AW74" s="117">
        <f t="shared" si="42"/>
        <v>0.32621818181818174</v>
      </c>
      <c r="AX74" s="65">
        <v>2.75</v>
      </c>
      <c r="AY74" s="41"/>
      <c r="AZ74" s="41"/>
      <c r="BA74" s="61"/>
      <c r="BB74" s="35">
        <v>500</v>
      </c>
      <c r="BC74" s="52">
        <f t="shared" si="45"/>
        <v>926.45000000000016</v>
      </c>
      <c r="BD74" s="71">
        <f t="shared" si="46"/>
        <v>1375</v>
      </c>
      <c r="BE74" s="61"/>
      <c r="BF74" s="63" t="str">
        <f t="shared" si="43"/>
        <v/>
      </c>
      <c r="BG74" s="41"/>
      <c r="BH74" s="41"/>
      <c r="BI74" s="35" t="s">
        <v>76</v>
      </c>
      <c r="BJ74" s="67" t="s">
        <v>77</v>
      </c>
      <c r="BK74" s="67" t="s">
        <v>324</v>
      </c>
    </row>
    <row r="75" spans="1:63" ht="20" customHeight="1" x14ac:dyDescent="0.35">
      <c r="A75" s="69"/>
      <c r="B75" s="36"/>
      <c r="C75" s="35"/>
      <c r="D75" s="36"/>
      <c r="E75" s="35" t="s">
        <v>63</v>
      </c>
      <c r="F75" s="35" t="s">
        <v>64</v>
      </c>
      <c r="G75" s="111" t="s">
        <v>318</v>
      </c>
      <c r="H75" s="35" t="s">
        <v>192</v>
      </c>
      <c r="I75" s="35" t="str">
        <f t="shared" si="44"/>
        <v>Resin Tray</v>
      </c>
      <c r="J75" s="37" t="s">
        <v>289</v>
      </c>
      <c r="K75" s="36"/>
      <c r="L75" s="79" t="s">
        <v>330</v>
      </c>
      <c r="M75" s="113" t="s">
        <v>321</v>
      </c>
      <c r="N75" s="41"/>
      <c r="O75" s="41"/>
      <c r="P75" s="42" t="s">
        <v>331</v>
      </c>
      <c r="Q75" s="41"/>
      <c r="R75" s="40" t="s">
        <v>72</v>
      </c>
      <c r="S75" s="70">
        <f>'[1]Sunny 12.16'!Q85</f>
        <v>2.5499999999999998</v>
      </c>
      <c r="T75" s="40" t="s">
        <v>73</v>
      </c>
      <c r="U75" s="36"/>
      <c r="V75" s="114"/>
      <c r="W75" s="114"/>
      <c r="X75" s="114"/>
      <c r="Y75" s="81">
        <v>15</v>
      </c>
      <c r="Z75" s="81">
        <v>3.5</v>
      </c>
      <c r="AA75" s="81">
        <v>26</v>
      </c>
      <c r="AB75" s="47">
        <v>8</v>
      </c>
      <c r="AC75" s="82">
        <v>1</v>
      </c>
      <c r="AD75" s="49">
        <f t="shared" si="29"/>
        <v>1.3649999999999999E-3</v>
      </c>
      <c r="AE75" s="47">
        <v>63</v>
      </c>
      <c r="AF75" s="50">
        <f t="shared" si="30"/>
        <v>46153.846153846156</v>
      </c>
      <c r="AG75" s="51">
        <v>2250</v>
      </c>
      <c r="AH75" s="52">
        <f t="shared" si="31"/>
        <v>4.8749999999999995E-2</v>
      </c>
      <c r="AI75" s="86" t="s">
        <v>176</v>
      </c>
      <c r="AJ75" s="84">
        <v>3.4000000000000002E-2</v>
      </c>
      <c r="AK75" s="55">
        <f t="shared" si="32"/>
        <v>0.23400000000000001</v>
      </c>
      <c r="AL75" s="52">
        <f t="shared" si="33"/>
        <v>0.59670000000000001</v>
      </c>
      <c r="AM75" s="52">
        <f t="shared" si="34"/>
        <v>3.1954500000000001</v>
      </c>
      <c r="AN75" s="56">
        <v>0</v>
      </c>
      <c r="AO75" s="71">
        <f t="shared" si="35"/>
        <v>0</v>
      </c>
      <c r="AP75" s="56">
        <v>0.06</v>
      </c>
      <c r="AQ75" s="52">
        <f t="shared" si="36"/>
        <v>0.27900000000000003</v>
      </c>
      <c r="AR75" s="57">
        <v>0</v>
      </c>
      <c r="AS75" s="56">
        <v>0</v>
      </c>
      <c r="AT75" s="71">
        <f t="shared" si="37"/>
        <v>0</v>
      </c>
      <c r="AU75" s="52">
        <f t="shared" si="38"/>
        <v>0.27900000000000003</v>
      </c>
      <c r="AV75" s="52">
        <f t="shared" si="39"/>
        <v>3.47445</v>
      </c>
      <c r="AW75" s="117">
        <f t="shared" si="42"/>
        <v>0.25280645161290327</v>
      </c>
      <c r="AX75" s="65">
        <v>4.6500000000000004</v>
      </c>
      <c r="AY75" s="41"/>
      <c r="AZ75" s="41"/>
      <c r="BA75" s="61"/>
      <c r="BB75" s="35">
        <v>500</v>
      </c>
      <c r="BC75" s="52">
        <f t="shared" si="45"/>
        <v>1737.2249999999999</v>
      </c>
      <c r="BD75" s="71">
        <f t="shared" si="46"/>
        <v>2325</v>
      </c>
      <c r="BE75" s="61"/>
      <c r="BF75" s="63" t="str">
        <f t="shared" si="43"/>
        <v/>
      </c>
      <c r="BG75" s="41"/>
      <c r="BH75" s="41"/>
      <c r="BI75" s="35" t="s">
        <v>76</v>
      </c>
      <c r="BJ75" s="67" t="s">
        <v>77</v>
      </c>
      <c r="BK75" s="67" t="s">
        <v>324</v>
      </c>
    </row>
    <row r="76" spans="1:63" ht="20" customHeight="1" x14ac:dyDescent="0.35">
      <c r="A76" s="69"/>
      <c r="B76" s="36"/>
      <c r="C76" s="35"/>
      <c r="D76" s="36"/>
      <c r="E76" s="35" t="s">
        <v>63</v>
      </c>
      <c r="F76" s="35" t="s">
        <v>64</v>
      </c>
      <c r="G76" s="111" t="s">
        <v>318</v>
      </c>
      <c r="H76" s="118" t="s">
        <v>184</v>
      </c>
      <c r="I76" s="35" t="str">
        <f t="shared" si="44"/>
        <v>Resin Cotton jar</v>
      </c>
      <c r="J76" s="37" t="s">
        <v>289</v>
      </c>
      <c r="K76" s="36"/>
      <c r="L76" s="79" t="s">
        <v>306</v>
      </c>
      <c r="M76" s="113" t="s">
        <v>321</v>
      </c>
      <c r="N76" s="41"/>
      <c r="O76" s="41"/>
      <c r="P76" s="42" t="s">
        <v>332</v>
      </c>
      <c r="Q76" s="41"/>
      <c r="R76" s="40" t="s">
        <v>72</v>
      </c>
      <c r="S76" s="70">
        <f>'[1]Sunny 12.16'!Q86</f>
        <v>2.25</v>
      </c>
      <c r="T76" s="40" t="s">
        <v>73</v>
      </c>
      <c r="U76" s="36"/>
      <c r="V76" s="114"/>
      <c r="W76" s="114"/>
      <c r="X76" s="114"/>
      <c r="Y76" s="81">
        <v>11</v>
      </c>
      <c r="Z76" s="81">
        <v>11</v>
      </c>
      <c r="AA76" s="81">
        <v>13.5</v>
      </c>
      <c r="AB76" s="47">
        <v>8</v>
      </c>
      <c r="AC76" s="82">
        <v>1</v>
      </c>
      <c r="AD76" s="49">
        <f t="shared" si="29"/>
        <v>1.6335E-3</v>
      </c>
      <c r="AE76" s="47">
        <v>63</v>
      </c>
      <c r="AF76" s="50">
        <f t="shared" si="30"/>
        <v>38567.493112947661</v>
      </c>
      <c r="AG76" s="51">
        <v>2250</v>
      </c>
      <c r="AH76" s="52">
        <f t="shared" si="31"/>
        <v>5.8339285714285712E-2</v>
      </c>
      <c r="AI76" s="86" t="s">
        <v>176</v>
      </c>
      <c r="AJ76" s="84">
        <v>3.4000000000000002E-2</v>
      </c>
      <c r="AK76" s="55">
        <f t="shared" si="32"/>
        <v>0.23400000000000001</v>
      </c>
      <c r="AL76" s="52">
        <f t="shared" si="33"/>
        <v>0.52650000000000008</v>
      </c>
      <c r="AM76" s="52">
        <f t="shared" si="34"/>
        <v>2.8348392857142857</v>
      </c>
      <c r="AN76" s="56">
        <v>0</v>
      </c>
      <c r="AO76" s="71">
        <f t="shared" si="35"/>
        <v>0</v>
      </c>
      <c r="AP76" s="56">
        <v>0.06</v>
      </c>
      <c r="AQ76" s="52">
        <f t="shared" si="36"/>
        <v>0.27</v>
      </c>
      <c r="AR76" s="57">
        <v>0</v>
      </c>
      <c r="AS76" s="56">
        <v>0</v>
      </c>
      <c r="AT76" s="71">
        <f t="shared" si="37"/>
        <v>0</v>
      </c>
      <c r="AU76" s="52">
        <f t="shared" si="38"/>
        <v>0.27</v>
      </c>
      <c r="AV76" s="52">
        <f t="shared" si="39"/>
        <v>3.1048392857142857</v>
      </c>
      <c r="AW76" s="117">
        <f t="shared" si="42"/>
        <v>0.3100357142857143</v>
      </c>
      <c r="AX76" s="65">
        <v>4.5</v>
      </c>
      <c r="AY76" s="41"/>
      <c r="AZ76" s="41"/>
      <c r="BA76" s="61"/>
      <c r="BB76" s="35">
        <v>500</v>
      </c>
      <c r="BC76" s="52">
        <f t="shared" si="45"/>
        <v>1552.4196428571429</v>
      </c>
      <c r="BD76" s="71">
        <f t="shared" si="46"/>
        <v>2250</v>
      </c>
      <c r="BE76" s="61"/>
      <c r="BF76" s="63" t="str">
        <f t="shared" si="43"/>
        <v/>
      </c>
      <c r="BG76" s="41"/>
      <c r="BH76" s="41"/>
      <c r="BI76" s="35" t="s">
        <v>76</v>
      </c>
      <c r="BJ76" s="67" t="s">
        <v>77</v>
      </c>
      <c r="BK76" s="67" t="s">
        <v>324</v>
      </c>
    </row>
    <row r="77" spans="1:63" ht="20" customHeight="1" x14ac:dyDescent="0.35">
      <c r="A77" s="69"/>
      <c r="B77" s="36"/>
      <c r="C77" s="35"/>
      <c r="D77" s="36"/>
      <c r="E77" s="35" t="s">
        <v>63</v>
      </c>
      <c r="F77" s="35" t="s">
        <v>109</v>
      </c>
      <c r="G77" s="111" t="s">
        <v>318</v>
      </c>
      <c r="H77" s="119" t="s">
        <v>311</v>
      </c>
      <c r="I77" s="35" t="str">
        <f t="shared" si="44"/>
        <v>Resin Toilet Brush</v>
      </c>
      <c r="J77" s="37" t="s">
        <v>289</v>
      </c>
      <c r="K77" s="36"/>
      <c r="L77" s="79" t="s">
        <v>333</v>
      </c>
      <c r="M77" s="113" t="s">
        <v>321</v>
      </c>
      <c r="N77" s="41"/>
      <c r="O77" s="41"/>
      <c r="P77" s="42" t="s">
        <v>334</v>
      </c>
      <c r="Q77" s="41"/>
      <c r="R77" s="40" t="s">
        <v>72</v>
      </c>
      <c r="S77" s="70">
        <f>'[1]Sunny 12.16'!Q87</f>
        <v>3.88</v>
      </c>
      <c r="T77" s="40" t="s">
        <v>73</v>
      </c>
      <c r="U77" s="36"/>
      <c r="V77" s="114"/>
      <c r="W77" s="114"/>
      <c r="X77" s="114"/>
      <c r="Y77" s="81">
        <v>11.5</v>
      </c>
      <c r="Z77" s="81">
        <v>11.5</v>
      </c>
      <c r="AA77" s="81">
        <v>40.5</v>
      </c>
      <c r="AB77" s="47">
        <v>8</v>
      </c>
      <c r="AC77" s="82">
        <v>1</v>
      </c>
      <c r="AD77" s="49">
        <f t="shared" si="29"/>
        <v>5.3561249999999998E-3</v>
      </c>
      <c r="AE77" s="47">
        <v>63</v>
      </c>
      <c r="AF77" s="50">
        <f t="shared" si="30"/>
        <v>11762.234824616678</v>
      </c>
      <c r="AG77" s="51">
        <v>2250</v>
      </c>
      <c r="AH77" s="52">
        <f t="shared" si="31"/>
        <v>0.19129017857142855</v>
      </c>
      <c r="AI77" s="86" t="s">
        <v>176</v>
      </c>
      <c r="AJ77" s="84">
        <v>3.4000000000000002E-2</v>
      </c>
      <c r="AK77" s="55">
        <f t="shared" si="32"/>
        <v>0.23400000000000001</v>
      </c>
      <c r="AL77" s="52">
        <f t="shared" si="33"/>
        <v>0.90792000000000006</v>
      </c>
      <c r="AM77" s="52">
        <f t="shared" si="34"/>
        <v>4.979210178571428</v>
      </c>
      <c r="AN77" s="56">
        <v>0</v>
      </c>
      <c r="AO77" s="71">
        <f t="shared" si="35"/>
        <v>0</v>
      </c>
      <c r="AP77" s="56">
        <v>0.06</v>
      </c>
      <c r="AQ77" s="52">
        <f t="shared" si="36"/>
        <v>0.41099999999999998</v>
      </c>
      <c r="AR77" s="57">
        <v>0</v>
      </c>
      <c r="AS77" s="56">
        <v>0</v>
      </c>
      <c r="AT77" s="71">
        <f t="shared" si="37"/>
        <v>0</v>
      </c>
      <c r="AU77" s="52">
        <f t="shared" si="38"/>
        <v>0.41099999999999998</v>
      </c>
      <c r="AV77" s="52">
        <f t="shared" si="39"/>
        <v>5.3902101785714276</v>
      </c>
      <c r="AW77" s="117">
        <f t="shared" si="42"/>
        <v>0.2131080031282587</v>
      </c>
      <c r="AX77" s="65">
        <v>6.85</v>
      </c>
      <c r="AY77" s="41"/>
      <c r="AZ77" s="41"/>
      <c r="BA77" s="61"/>
      <c r="BB77" s="35">
        <v>500</v>
      </c>
      <c r="BC77" s="52">
        <f t="shared" si="45"/>
        <v>2695.1050892857138</v>
      </c>
      <c r="BD77" s="71">
        <f t="shared" si="46"/>
        <v>3425</v>
      </c>
      <c r="BE77" s="61"/>
      <c r="BF77" s="63" t="str">
        <f t="shared" si="43"/>
        <v/>
      </c>
      <c r="BG77" s="41"/>
      <c r="BH77" s="41"/>
      <c r="BI77" s="35" t="s">
        <v>76</v>
      </c>
      <c r="BJ77" s="67" t="s">
        <v>77</v>
      </c>
      <c r="BK77" s="67" t="s">
        <v>324</v>
      </c>
    </row>
    <row r="78" spans="1:63" ht="20" customHeight="1" x14ac:dyDescent="0.35">
      <c r="A78" s="69"/>
      <c r="B78" s="36"/>
      <c r="C78" s="35"/>
      <c r="D78" s="36"/>
      <c r="E78" s="35" t="s">
        <v>63</v>
      </c>
      <c r="F78" s="35" t="s">
        <v>112</v>
      </c>
      <c r="G78" s="111" t="s">
        <v>318</v>
      </c>
      <c r="H78" s="35" t="s">
        <v>303</v>
      </c>
      <c r="I78" s="35" t="str">
        <f t="shared" si="44"/>
        <v>Resin 2 Hole Organizer</v>
      </c>
      <c r="J78" s="37" t="s">
        <v>289</v>
      </c>
      <c r="K78" s="36"/>
      <c r="L78" s="79" t="s">
        <v>304</v>
      </c>
      <c r="M78" s="113" t="s">
        <v>321</v>
      </c>
      <c r="N78" s="41"/>
      <c r="O78" s="41"/>
      <c r="P78" s="42" t="s">
        <v>335</v>
      </c>
      <c r="Q78" s="41"/>
      <c r="R78" s="40" t="s">
        <v>72</v>
      </c>
      <c r="S78" s="70">
        <f>'[1]Sunny 12.16'!Q88</f>
        <v>2.25</v>
      </c>
      <c r="T78" s="40" t="s">
        <v>73</v>
      </c>
      <c r="U78" s="36"/>
      <c r="V78" s="114"/>
      <c r="W78" s="114"/>
      <c r="X78" s="114"/>
      <c r="Y78" s="81">
        <v>16</v>
      </c>
      <c r="Z78" s="81">
        <v>9</v>
      </c>
      <c r="AA78" s="81">
        <v>12</v>
      </c>
      <c r="AB78" s="47">
        <v>8</v>
      </c>
      <c r="AC78" s="82">
        <v>1</v>
      </c>
      <c r="AD78" s="49">
        <f t="shared" si="29"/>
        <v>1.7279999999999999E-3</v>
      </c>
      <c r="AE78" s="47">
        <v>63</v>
      </c>
      <c r="AF78" s="50">
        <f t="shared" si="30"/>
        <v>36458.333333333336</v>
      </c>
      <c r="AG78" s="51">
        <v>2250</v>
      </c>
      <c r="AH78" s="52">
        <f t="shared" si="31"/>
        <v>6.1714285714285708E-2</v>
      </c>
      <c r="AI78" s="86" t="s">
        <v>176</v>
      </c>
      <c r="AJ78" s="84">
        <v>3.4000000000000002E-2</v>
      </c>
      <c r="AK78" s="55">
        <f t="shared" si="32"/>
        <v>0.23400000000000001</v>
      </c>
      <c r="AL78" s="52">
        <f t="shared" si="33"/>
        <v>0.52650000000000008</v>
      </c>
      <c r="AM78" s="52">
        <f t="shared" si="34"/>
        <v>2.8382142857142858</v>
      </c>
      <c r="AN78" s="56">
        <v>0</v>
      </c>
      <c r="AO78" s="71">
        <f t="shared" si="35"/>
        <v>0</v>
      </c>
      <c r="AP78" s="56">
        <v>0.06</v>
      </c>
      <c r="AQ78" s="52">
        <f t="shared" si="36"/>
        <v>0.3</v>
      </c>
      <c r="AR78" s="57">
        <v>0</v>
      </c>
      <c r="AS78" s="56">
        <v>0</v>
      </c>
      <c r="AT78" s="71">
        <f t="shared" si="37"/>
        <v>0</v>
      </c>
      <c r="AU78" s="52">
        <f t="shared" si="38"/>
        <v>0.3</v>
      </c>
      <c r="AV78" s="52">
        <f t="shared" si="39"/>
        <v>3.1382142857142856</v>
      </c>
      <c r="AW78" s="117">
        <f t="shared" si="42"/>
        <v>0.37235714285714289</v>
      </c>
      <c r="AX78" s="65">
        <v>5</v>
      </c>
      <c r="AY78" s="41"/>
      <c r="AZ78" s="41"/>
      <c r="BA78" s="61"/>
      <c r="BB78" s="35">
        <v>500</v>
      </c>
      <c r="BC78" s="52">
        <f t="shared" si="45"/>
        <v>1569.1071428571429</v>
      </c>
      <c r="BD78" s="71">
        <f t="shared" si="46"/>
        <v>2500</v>
      </c>
      <c r="BE78" s="61"/>
      <c r="BF78" s="63" t="str">
        <f t="shared" si="43"/>
        <v/>
      </c>
      <c r="BG78" s="41"/>
      <c r="BH78" s="41"/>
      <c r="BI78" s="35" t="s">
        <v>76</v>
      </c>
      <c r="BJ78" s="67" t="s">
        <v>77</v>
      </c>
      <c r="BK78" s="67" t="s">
        <v>324</v>
      </c>
    </row>
    <row r="79" spans="1:63" ht="20" customHeight="1" x14ac:dyDescent="0.35">
      <c r="A79" s="69"/>
      <c r="B79" s="36"/>
      <c r="C79" s="35"/>
      <c r="D79" s="36"/>
      <c r="E79" s="35" t="s">
        <v>63</v>
      </c>
      <c r="F79" s="35" t="s">
        <v>115</v>
      </c>
      <c r="G79" s="111" t="s">
        <v>318</v>
      </c>
      <c r="H79" s="118" t="s">
        <v>336</v>
      </c>
      <c r="I79" s="35" t="str">
        <f>H79</f>
        <v>Mirror</v>
      </c>
      <c r="J79" s="37" t="s">
        <v>289</v>
      </c>
      <c r="K79" s="36"/>
      <c r="L79" s="79" t="s">
        <v>309</v>
      </c>
      <c r="M79" s="113" t="s">
        <v>321</v>
      </c>
      <c r="N79" s="41"/>
      <c r="O79" s="41"/>
      <c r="P79" s="42" t="s">
        <v>337</v>
      </c>
      <c r="Q79" s="41"/>
      <c r="R79" s="40" t="s">
        <v>72</v>
      </c>
      <c r="S79" s="70">
        <f>'[1]Sunny 12.16'!Q89</f>
        <v>4.87</v>
      </c>
      <c r="T79" s="40" t="s">
        <v>73</v>
      </c>
      <c r="U79" s="36"/>
      <c r="V79" s="114"/>
      <c r="W79" s="114"/>
      <c r="X79" s="114"/>
      <c r="Y79" s="81">
        <v>22.5</v>
      </c>
      <c r="Z79" s="81">
        <v>18</v>
      </c>
      <c r="AA79" s="81">
        <v>31.5</v>
      </c>
      <c r="AB79" s="47">
        <v>8</v>
      </c>
      <c r="AC79" s="82">
        <v>1</v>
      </c>
      <c r="AD79" s="49">
        <f t="shared" si="29"/>
        <v>1.27575E-2</v>
      </c>
      <c r="AE79" s="47">
        <v>63</v>
      </c>
      <c r="AF79" s="50">
        <f t="shared" si="30"/>
        <v>4938.2716049382716</v>
      </c>
      <c r="AG79" s="51">
        <v>2250</v>
      </c>
      <c r="AH79" s="52">
        <f t="shared" si="31"/>
        <v>0.455625</v>
      </c>
      <c r="AI79" s="86" t="s">
        <v>176</v>
      </c>
      <c r="AJ79" s="84">
        <v>3.4000000000000002E-2</v>
      </c>
      <c r="AK79" s="55">
        <f t="shared" si="32"/>
        <v>0.23400000000000001</v>
      </c>
      <c r="AL79" s="52">
        <f t="shared" si="33"/>
        <v>1.13958</v>
      </c>
      <c r="AM79" s="52">
        <f t="shared" si="34"/>
        <v>6.465205000000001</v>
      </c>
      <c r="AN79" s="56">
        <v>0</v>
      </c>
      <c r="AO79" s="71">
        <f t="shared" si="35"/>
        <v>0</v>
      </c>
      <c r="AP79" s="56">
        <v>0.06</v>
      </c>
      <c r="AQ79" s="52">
        <f t="shared" si="36"/>
        <v>0.56999999999999995</v>
      </c>
      <c r="AR79" s="57">
        <v>0</v>
      </c>
      <c r="AS79" s="56">
        <v>0</v>
      </c>
      <c r="AT79" s="71">
        <f t="shared" si="37"/>
        <v>0</v>
      </c>
      <c r="AU79" s="52">
        <f t="shared" si="38"/>
        <v>0.56999999999999995</v>
      </c>
      <c r="AV79" s="52">
        <f t="shared" si="39"/>
        <v>7.0352050000000013</v>
      </c>
      <c r="AW79" s="117">
        <f t="shared" si="42"/>
        <v>0.25945210526315776</v>
      </c>
      <c r="AX79" s="65">
        <v>9.5</v>
      </c>
      <c r="AY79" s="41"/>
      <c r="AZ79" s="41"/>
      <c r="BA79" s="61"/>
      <c r="BB79" s="35">
        <v>500</v>
      </c>
      <c r="BC79" s="52">
        <f t="shared" si="45"/>
        <v>3517.6025000000004</v>
      </c>
      <c r="BD79" s="71">
        <f t="shared" si="46"/>
        <v>4750</v>
      </c>
      <c r="BE79" s="61"/>
      <c r="BF79" s="63" t="str">
        <f t="shared" si="43"/>
        <v/>
      </c>
      <c r="BG79" s="41"/>
      <c r="BH79" s="41"/>
      <c r="BI79" s="35" t="s">
        <v>76</v>
      </c>
      <c r="BJ79" s="67" t="s">
        <v>77</v>
      </c>
      <c r="BK79" s="67" t="s">
        <v>324</v>
      </c>
    </row>
    <row r="80" spans="1:63" ht="20" customHeight="1" x14ac:dyDescent="0.35">
      <c r="A80" s="69"/>
      <c r="B80" s="36"/>
      <c r="C80" s="35"/>
      <c r="D80" s="36"/>
      <c r="E80" s="35" t="s">
        <v>63</v>
      </c>
      <c r="F80" s="35" t="s">
        <v>120</v>
      </c>
      <c r="G80" s="111" t="s">
        <v>318</v>
      </c>
      <c r="H80" s="118" t="s">
        <v>314</v>
      </c>
      <c r="I80" s="35" t="str">
        <f>H80</f>
        <v>Resin Tissue cover</v>
      </c>
      <c r="J80" s="37" t="s">
        <v>289</v>
      </c>
      <c r="K80" s="36"/>
      <c r="L80" s="120" t="s">
        <v>315</v>
      </c>
      <c r="M80" s="113" t="s">
        <v>321</v>
      </c>
      <c r="N80" s="41"/>
      <c r="O80" s="41"/>
      <c r="P80" s="42" t="s">
        <v>338</v>
      </c>
      <c r="Q80" s="41"/>
      <c r="R80" s="40" t="s">
        <v>72</v>
      </c>
      <c r="S80" s="70">
        <f>'[1]Sunny 12.16'!Q90</f>
        <v>3.77</v>
      </c>
      <c r="T80" s="40" t="s">
        <v>73</v>
      </c>
      <c r="U80" s="36"/>
      <c r="V80" s="114"/>
      <c r="W80" s="114"/>
      <c r="X80" s="114"/>
      <c r="Y80" s="81">
        <v>16</v>
      </c>
      <c r="Z80" s="81">
        <v>16</v>
      </c>
      <c r="AA80" s="81">
        <v>17</v>
      </c>
      <c r="AB80" s="47">
        <v>8</v>
      </c>
      <c r="AC80" s="82">
        <v>1</v>
      </c>
      <c r="AD80" s="49">
        <f t="shared" si="29"/>
        <v>4.352E-3</v>
      </c>
      <c r="AE80" s="47">
        <v>63</v>
      </c>
      <c r="AF80" s="50">
        <f t="shared" si="30"/>
        <v>14476.10294117647</v>
      </c>
      <c r="AG80" s="51">
        <v>2250</v>
      </c>
      <c r="AH80" s="52">
        <f t="shared" si="31"/>
        <v>0.15542857142857144</v>
      </c>
      <c r="AI80" s="86" t="s">
        <v>176</v>
      </c>
      <c r="AJ80" s="84">
        <v>3.4000000000000002E-2</v>
      </c>
      <c r="AK80" s="55">
        <f t="shared" si="32"/>
        <v>0.23400000000000001</v>
      </c>
      <c r="AL80" s="52">
        <f t="shared" si="33"/>
        <v>0.88218000000000008</v>
      </c>
      <c r="AM80" s="52">
        <f t="shared" si="34"/>
        <v>4.8076085714285712</v>
      </c>
      <c r="AN80" s="56">
        <v>0</v>
      </c>
      <c r="AO80" s="71">
        <f t="shared" si="35"/>
        <v>0</v>
      </c>
      <c r="AP80" s="56">
        <v>0.06</v>
      </c>
      <c r="AQ80" s="52">
        <f t="shared" si="36"/>
        <v>0.48</v>
      </c>
      <c r="AR80" s="57">
        <v>0</v>
      </c>
      <c r="AS80" s="56">
        <v>0</v>
      </c>
      <c r="AT80" s="71">
        <f t="shared" si="37"/>
        <v>0</v>
      </c>
      <c r="AU80" s="52">
        <f t="shared" si="38"/>
        <v>0.48</v>
      </c>
      <c r="AV80" s="52">
        <f t="shared" si="39"/>
        <v>5.2876085714285708</v>
      </c>
      <c r="AW80" s="117">
        <f t="shared" si="42"/>
        <v>0.33904892857142865</v>
      </c>
      <c r="AX80" s="65">
        <v>8</v>
      </c>
      <c r="AY80" s="41"/>
      <c r="AZ80" s="41"/>
      <c r="BA80" s="61"/>
      <c r="BB80" s="35">
        <v>500</v>
      </c>
      <c r="BC80" s="52">
        <f t="shared" si="45"/>
        <v>2643.8042857142855</v>
      </c>
      <c r="BD80" s="71">
        <f t="shared" si="46"/>
        <v>4000</v>
      </c>
      <c r="BE80" s="61"/>
      <c r="BF80" s="63" t="str">
        <f t="shared" si="43"/>
        <v/>
      </c>
      <c r="BG80" s="41"/>
      <c r="BH80" s="41"/>
      <c r="BI80" s="35" t="s">
        <v>76</v>
      </c>
      <c r="BJ80" s="67" t="s">
        <v>77</v>
      </c>
      <c r="BK80" s="67" t="s">
        <v>324</v>
      </c>
    </row>
    <row r="81" spans="1:63" ht="20" customHeight="1" x14ac:dyDescent="0.35">
      <c r="A81" s="69"/>
      <c r="B81" s="36"/>
      <c r="C81" s="35"/>
      <c r="D81" s="36"/>
      <c r="E81" s="35" t="s">
        <v>63</v>
      </c>
      <c r="F81" s="35" t="s">
        <v>339</v>
      </c>
      <c r="G81" s="111" t="s">
        <v>318</v>
      </c>
      <c r="H81" s="118" t="s">
        <v>340</v>
      </c>
      <c r="I81" s="35" t="str">
        <f>H81</f>
        <v>Resin Spinner</v>
      </c>
      <c r="J81" s="37" t="s">
        <v>289</v>
      </c>
      <c r="K81" s="36"/>
      <c r="L81" s="79" t="s">
        <v>285</v>
      </c>
      <c r="M81" s="113" t="s">
        <v>321</v>
      </c>
      <c r="N81" s="41"/>
      <c r="O81" s="41"/>
      <c r="P81" s="42" t="s">
        <v>341</v>
      </c>
      <c r="Q81" s="41"/>
      <c r="R81" s="40" t="s">
        <v>72</v>
      </c>
      <c r="S81" s="97">
        <f>'[1]Sunny 12.16'!Q91</f>
        <v>5.2</v>
      </c>
      <c r="T81" s="40" t="s">
        <v>73</v>
      </c>
      <c r="U81" s="36"/>
      <c r="V81" s="114"/>
      <c r="W81" s="114"/>
      <c r="X81" s="114"/>
      <c r="Y81" s="81">
        <v>16.5</v>
      </c>
      <c r="Z81" s="81">
        <v>16.5</v>
      </c>
      <c r="AA81" s="81">
        <v>15.5</v>
      </c>
      <c r="AB81" s="47">
        <v>8</v>
      </c>
      <c r="AC81" s="82">
        <v>1</v>
      </c>
      <c r="AD81" s="49">
        <f t="shared" si="29"/>
        <v>4.2198749999999997E-3</v>
      </c>
      <c r="AE81" s="47">
        <v>63</v>
      </c>
      <c r="AF81" s="50">
        <f t="shared" si="30"/>
        <v>14929.352172753934</v>
      </c>
      <c r="AG81" s="51">
        <v>2250</v>
      </c>
      <c r="AH81" s="52">
        <f t="shared" si="31"/>
        <v>0.15070982142857142</v>
      </c>
      <c r="AI81" s="86" t="s">
        <v>176</v>
      </c>
      <c r="AJ81" s="84">
        <v>3.4000000000000002E-2</v>
      </c>
      <c r="AK81" s="55">
        <f t="shared" si="32"/>
        <v>0.23400000000000001</v>
      </c>
      <c r="AL81" s="52">
        <f t="shared" si="33"/>
        <v>1.2168000000000001</v>
      </c>
      <c r="AM81" s="52">
        <f t="shared" si="34"/>
        <v>6.5675098214285716</v>
      </c>
      <c r="AN81" s="56">
        <v>0</v>
      </c>
      <c r="AO81" s="71">
        <f t="shared" si="35"/>
        <v>0</v>
      </c>
      <c r="AP81" s="56">
        <v>0.06</v>
      </c>
      <c r="AQ81" s="52">
        <f t="shared" si="36"/>
        <v>0.54</v>
      </c>
      <c r="AR81" s="57">
        <v>0</v>
      </c>
      <c r="AS81" s="56">
        <v>0</v>
      </c>
      <c r="AT81" s="71">
        <f t="shared" si="37"/>
        <v>0</v>
      </c>
      <c r="AU81" s="52">
        <f t="shared" si="38"/>
        <v>0.54</v>
      </c>
      <c r="AV81" s="52">
        <f t="shared" si="39"/>
        <v>7.1075098214285717</v>
      </c>
      <c r="AW81" s="117">
        <f t="shared" si="42"/>
        <v>0.21027668650793649</v>
      </c>
      <c r="AX81" s="65">
        <v>9</v>
      </c>
      <c r="AY81" s="41"/>
      <c r="AZ81" s="41"/>
      <c r="BA81" s="61"/>
      <c r="BB81" s="35">
        <v>500</v>
      </c>
      <c r="BC81" s="52">
        <f t="shared" si="45"/>
        <v>3553.7549107142859</v>
      </c>
      <c r="BD81" s="71">
        <f t="shared" si="46"/>
        <v>4500</v>
      </c>
      <c r="BE81" s="61"/>
      <c r="BF81" s="63" t="str">
        <f t="shared" si="43"/>
        <v/>
      </c>
      <c r="BG81" s="41"/>
      <c r="BH81" s="41"/>
      <c r="BI81" s="35" t="s">
        <v>76</v>
      </c>
      <c r="BJ81" s="67" t="s">
        <v>77</v>
      </c>
      <c r="BK81" s="67" t="s">
        <v>324</v>
      </c>
    </row>
    <row r="82" spans="1:63" ht="20" customHeight="1" x14ac:dyDescent="0.35">
      <c r="A82" s="69"/>
      <c r="B82" s="36"/>
      <c r="C82" s="35"/>
      <c r="D82" s="36"/>
      <c r="E82" s="35" t="s">
        <v>63</v>
      </c>
      <c r="F82" s="35" t="s">
        <v>342</v>
      </c>
      <c r="G82" s="111" t="s">
        <v>318</v>
      </c>
      <c r="H82" s="35" t="s">
        <v>281</v>
      </c>
      <c r="I82" s="35" t="str">
        <f t="shared" ref="I82" si="47">H82</f>
        <v>Resin Wastebasket</v>
      </c>
      <c r="J82" s="37" t="s">
        <v>289</v>
      </c>
      <c r="K82" s="36"/>
      <c r="L82" s="79" t="s">
        <v>209</v>
      </c>
      <c r="M82" s="113" t="s">
        <v>321</v>
      </c>
      <c r="N82" s="41"/>
      <c r="O82" s="41"/>
      <c r="P82" s="42" t="s">
        <v>343</v>
      </c>
      <c r="Q82" s="41"/>
      <c r="R82" s="40" t="s">
        <v>72</v>
      </c>
      <c r="S82" s="70">
        <f>'[1]Sunny 12.16'!Q92</f>
        <v>6.35</v>
      </c>
      <c r="T82" s="40" t="s">
        <v>73</v>
      </c>
      <c r="U82" s="36"/>
      <c r="V82" s="114"/>
      <c r="W82" s="114"/>
      <c r="X82" s="114"/>
      <c r="Y82" s="81">
        <v>21</v>
      </c>
      <c r="Z82" s="81">
        <v>21</v>
      </c>
      <c r="AA82" s="81">
        <v>27.5</v>
      </c>
      <c r="AB82" s="47">
        <v>8</v>
      </c>
      <c r="AC82" s="82">
        <v>1</v>
      </c>
      <c r="AD82" s="49">
        <f t="shared" si="29"/>
        <v>1.2127499999999999E-2</v>
      </c>
      <c r="AE82" s="47">
        <v>63</v>
      </c>
      <c r="AF82" s="50">
        <f t="shared" si="30"/>
        <v>5194.8051948051952</v>
      </c>
      <c r="AG82" s="51">
        <v>2250</v>
      </c>
      <c r="AH82" s="52">
        <f t="shared" si="31"/>
        <v>0.43312499999999998</v>
      </c>
      <c r="AI82" s="86" t="s">
        <v>176</v>
      </c>
      <c r="AJ82" s="84">
        <v>3.4000000000000002E-2</v>
      </c>
      <c r="AK82" s="55">
        <f t="shared" si="32"/>
        <v>0.23400000000000001</v>
      </c>
      <c r="AL82" s="52">
        <f t="shared" si="33"/>
        <v>1.4859</v>
      </c>
      <c r="AM82" s="52">
        <f t="shared" si="34"/>
        <v>8.2690249999999992</v>
      </c>
      <c r="AN82" s="56">
        <v>0</v>
      </c>
      <c r="AO82" s="71">
        <f t="shared" si="35"/>
        <v>0</v>
      </c>
      <c r="AP82" s="56">
        <v>0.06</v>
      </c>
      <c r="AQ82" s="52">
        <f t="shared" si="36"/>
        <v>0.75</v>
      </c>
      <c r="AR82" s="57">
        <v>0</v>
      </c>
      <c r="AS82" s="56">
        <v>0</v>
      </c>
      <c r="AT82" s="71">
        <f t="shared" si="37"/>
        <v>0</v>
      </c>
      <c r="AU82" s="52">
        <f t="shared" si="38"/>
        <v>0.75</v>
      </c>
      <c r="AV82" s="52">
        <f t="shared" si="39"/>
        <v>9.0190249999999992</v>
      </c>
      <c r="AW82" s="117">
        <f t="shared" si="42"/>
        <v>0.27847800000000006</v>
      </c>
      <c r="AX82" s="70">
        <v>12.5</v>
      </c>
      <c r="AY82" s="41"/>
      <c r="AZ82" s="41"/>
      <c r="BA82" s="61"/>
      <c r="BB82" s="35">
        <v>500</v>
      </c>
      <c r="BC82" s="52">
        <f t="shared" si="45"/>
        <v>4509.5124999999998</v>
      </c>
      <c r="BD82" s="71">
        <f t="shared" si="46"/>
        <v>6250</v>
      </c>
      <c r="BE82" s="61"/>
      <c r="BF82" s="63" t="str">
        <f t="shared" si="43"/>
        <v/>
      </c>
      <c r="BG82" s="41"/>
      <c r="BH82" s="41"/>
      <c r="BI82" s="35" t="s">
        <v>76</v>
      </c>
      <c r="BJ82" s="67" t="s">
        <v>77</v>
      </c>
      <c r="BK82" s="67" t="s">
        <v>324</v>
      </c>
    </row>
    <row r="83" spans="1:63" ht="20" customHeight="1" x14ac:dyDescent="0.35">
      <c r="A83" s="69"/>
      <c r="B83" s="34"/>
      <c r="C83" s="35"/>
      <c r="D83" s="107" t="s">
        <v>344</v>
      </c>
      <c r="E83" s="35"/>
      <c r="F83" s="35" t="s">
        <v>64</v>
      </c>
      <c r="G83" s="104" t="s">
        <v>345</v>
      </c>
      <c r="H83" s="35" t="s">
        <v>346</v>
      </c>
      <c r="I83" s="35" t="s">
        <v>347</v>
      </c>
      <c r="J83" s="104" t="s">
        <v>348</v>
      </c>
      <c r="K83" s="107" t="s">
        <v>348</v>
      </c>
      <c r="L83" s="79" t="s">
        <v>349</v>
      </c>
      <c r="M83" s="39" t="s">
        <v>350</v>
      </c>
      <c r="N83" s="41"/>
      <c r="O83" s="41"/>
      <c r="P83" s="121" t="s">
        <v>351</v>
      </c>
      <c r="Q83" s="41"/>
      <c r="R83" s="40" t="s">
        <v>72</v>
      </c>
      <c r="S83" s="70">
        <f>'[1]Sunny 12.16'!Q94</f>
        <v>2.38</v>
      </c>
      <c r="T83" s="40" t="s">
        <v>73</v>
      </c>
      <c r="U83" s="36" t="s">
        <v>169</v>
      </c>
      <c r="V83" s="45">
        <v>47</v>
      </c>
      <c r="W83" s="45">
        <v>28</v>
      </c>
      <c r="X83" s="45">
        <v>44.5</v>
      </c>
      <c r="Y83" s="81">
        <v>17</v>
      </c>
      <c r="Z83" s="81">
        <v>8.5</v>
      </c>
      <c r="AA83" s="81">
        <v>20.5</v>
      </c>
      <c r="AB83" s="47">
        <v>8</v>
      </c>
      <c r="AC83" s="82">
        <v>2</v>
      </c>
      <c r="AD83" s="49">
        <f t="shared" si="29"/>
        <v>2.96225E-3</v>
      </c>
      <c r="AE83" s="47">
        <v>63</v>
      </c>
      <c r="AF83" s="50">
        <f t="shared" si="30"/>
        <v>42535.235040931722</v>
      </c>
      <c r="AG83" s="51">
        <v>2250</v>
      </c>
      <c r="AH83" s="52">
        <f t="shared" si="31"/>
        <v>5.2897321428571432E-2</v>
      </c>
      <c r="AI83" s="83" t="s">
        <v>170</v>
      </c>
      <c r="AJ83" s="84">
        <v>1.7999999999999999E-2</v>
      </c>
      <c r="AK83" s="55">
        <f t="shared" si="32"/>
        <v>0.218</v>
      </c>
      <c r="AL83" s="52">
        <f t="shared" si="33"/>
        <v>0.51883999999999997</v>
      </c>
      <c r="AM83" s="52">
        <f t="shared" si="34"/>
        <v>2.9517373214285714</v>
      </c>
      <c r="AN83" s="56">
        <v>0</v>
      </c>
      <c r="AO83" s="71">
        <f t="shared" si="35"/>
        <v>0</v>
      </c>
      <c r="AP83" s="74">
        <v>0</v>
      </c>
      <c r="AQ83" s="52">
        <f t="shared" si="36"/>
        <v>0</v>
      </c>
      <c r="AR83" s="57">
        <v>0</v>
      </c>
      <c r="AS83" s="56">
        <v>0</v>
      </c>
      <c r="AT83" s="71">
        <f t="shared" si="37"/>
        <v>0</v>
      </c>
      <c r="AU83" s="52">
        <f t="shared" si="38"/>
        <v>0</v>
      </c>
      <c r="AV83" s="52">
        <f t="shared" si="39"/>
        <v>2.9517373214285714</v>
      </c>
      <c r="AW83" s="117">
        <f t="shared" si="42"/>
        <v>0.32143969622331686</v>
      </c>
      <c r="AX83" s="65">
        <v>4.3499999999999996</v>
      </c>
      <c r="AY83" s="41"/>
      <c r="AZ83" s="41"/>
      <c r="BA83" s="61"/>
      <c r="BB83" s="35">
        <v>1000</v>
      </c>
      <c r="BC83" s="52">
        <f t="shared" ref="BC83:BC93" si="48">IF(ISERROR(AV83*BB83),"",AV83*BB83)</f>
        <v>2951.7373214285712</v>
      </c>
      <c r="BD83" s="71">
        <f t="shared" ref="BD83:BD93" si="49">IF(ISERROR(AX83*BB83),"",AX83*BB83)</f>
        <v>4350</v>
      </c>
      <c r="BE83" s="61"/>
      <c r="BF83" s="63">
        <f t="shared" si="43"/>
        <v>29.281000000000002</v>
      </c>
      <c r="BG83" s="41"/>
      <c r="BH83" s="41"/>
      <c r="BI83" s="35" t="s">
        <v>76</v>
      </c>
      <c r="BJ83" s="35" t="s">
        <v>77</v>
      </c>
      <c r="BK83" s="35" t="s">
        <v>352</v>
      </c>
    </row>
    <row r="84" spans="1:63" ht="20" customHeight="1" x14ac:dyDescent="0.35">
      <c r="A84" s="69"/>
      <c r="B84" s="34"/>
      <c r="C84" s="35"/>
      <c r="D84" s="107"/>
      <c r="E84" s="35"/>
      <c r="F84" s="35" t="s">
        <v>64</v>
      </c>
      <c r="G84" s="104" t="s">
        <v>345</v>
      </c>
      <c r="H84" s="35" t="s">
        <v>172</v>
      </c>
      <c r="I84" s="35" t="s">
        <v>173</v>
      </c>
      <c r="J84" s="104" t="s">
        <v>348</v>
      </c>
      <c r="K84" s="107"/>
      <c r="L84" s="79" t="s">
        <v>353</v>
      </c>
      <c r="M84" s="39" t="s">
        <v>350</v>
      </c>
      <c r="N84" s="41"/>
      <c r="O84" s="41"/>
      <c r="P84" s="121" t="s">
        <v>354</v>
      </c>
      <c r="Q84" s="41"/>
      <c r="R84" s="40" t="s">
        <v>72</v>
      </c>
      <c r="S84" s="70">
        <f>'[1]Sunny 12.16'!Q95</f>
        <v>1.48</v>
      </c>
      <c r="T84" s="40" t="s">
        <v>73</v>
      </c>
      <c r="U84" s="36"/>
      <c r="V84" s="45"/>
      <c r="W84" s="45"/>
      <c r="X84" s="45"/>
      <c r="Y84" s="81">
        <v>12</v>
      </c>
      <c r="Z84" s="81">
        <v>7</v>
      </c>
      <c r="AA84" s="81">
        <v>13</v>
      </c>
      <c r="AB84" s="47">
        <v>8</v>
      </c>
      <c r="AC84" s="82">
        <v>1</v>
      </c>
      <c r="AD84" s="49">
        <f t="shared" si="29"/>
        <v>1.0920000000000001E-3</v>
      </c>
      <c r="AE84" s="47">
        <v>63</v>
      </c>
      <c r="AF84" s="50">
        <f t="shared" si="30"/>
        <v>57692.307692307688</v>
      </c>
      <c r="AG84" s="51">
        <v>2250</v>
      </c>
      <c r="AH84" s="52">
        <f t="shared" si="31"/>
        <v>3.9E-2</v>
      </c>
      <c r="AI84" s="86" t="s">
        <v>176</v>
      </c>
      <c r="AJ84" s="84">
        <v>3.4000000000000002E-2</v>
      </c>
      <c r="AK84" s="55">
        <f t="shared" si="32"/>
        <v>0.23400000000000001</v>
      </c>
      <c r="AL84" s="52">
        <f t="shared" si="33"/>
        <v>0.34632000000000002</v>
      </c>
      <c r="AM84" s="52">
        <f t="shared" si="34"/>
        <v>1.8653199999999999</v>
      </c>
      <c r="AN84" s="56">
        <v>0</v>
      </c>
      <c r="AO84" s="71">
        <f t="shared" si="35"/>
        <v>0</v>
      </c>
      <c r="AP84" s="74">
        <v>0</v>
      </c>
      <c r="AQ84" s="52">
        <f t="shared" si="36"/>
        <v>0</v>
      </c>
      <c r="AR84" s="57">
        <v>0</v>
      </c>
      <c r="AS84" s="56">
        <v>0</v>
      </c>
      <c r="AT84" s="71">
        <f t="shared" si="37"/>
        <v>0</v>
      </c>
      <c r="AU84" s="52">
        <f t="shared" si="38"/>
        <v>0</v>
      </c>
      <c r="AV84" s="52">
        <f t="shared" si="39"/>
        <v>1.8653199999999999</v>
      </c>
      <c r="AW84" s="117">
        <f t="shared" si="42"/>
        <v>0.29610566037735853</v>
      </c>
      <c r="AX84" s="65">
        <v>2.65</v>
      </c>
      <c r="AY84" s="41"/>
      <c r="AZ84" s="41"/>
      <c r="BA84" s="61"/>
      <c r="BB84" s="35">
        <v>500</v>
      </c>
      <c r="BC84" s="52">
        <f t="shared" si="48"/>
        <v>932.66</v>
      </c>
      <c r="BD84" s="71">
        <f t="shared" si="49"/>
        <v>1325</v>
      </c>
      <c r="BE84" s="61"/>
      <c r="BF84" s="63" t="str">
        <f t="shared" si="43"/>
        <v/>
      </c>
      <c r="BG84" s="41"/>
      <c r="BH84" s="41"/>
      <c r="BI84" s="35" t="s">
        <v>76</v>
      </c>
      <c r="BJ84" s="35" t="s">
        <v>77</v>
      </c>
      <c r="BK84" s="35" t="s">
        <v>352</v>
      </c>
    </row>
    <row r="85" spans="1:63" ht="20" customHeight="1" x14ac:dyDescent="0.35">
      <c r="A85" s="69"/>
      <c r="B85" s="34"/>
      <c r="C85" s="35"/>
      <c r="D85" s="107"/>
      <c r="E85" s="35"/>
      <c r="F85" s="35" t="s">
        <v>64</v>
      </c>
      <c r="G85" s="104" t="s">
        <v>345</v>
      </c>
      <c r="H85" s="35" t="s">
        <v>177</v>
      </c>
      <c r="I85" s="35" t="s">
        <v>80</v>
      </c>
      <c r="J85" s="104" t="s">
        <v>348</v>
      </c>
      <c r="K85" s="107"/>
      <c r="L85" s="79" t="s">
        <v>355</v>
      </c>
      <c r="M85" s="39" t="s">
        <v>350</v>
      </c>
      <c r="N85" s="41"/>
      <c r="O85" s="41"/>
      <c r="P85" s="121" t="s">
        <v>356</v>
      </c>
      <c r="Q85" s="41"/>
      <c r="R85" s="40" t="s">
        <v>72</v>
      </c>
      <c r="S85" s="70">
        <f>'[1]Sunny 12.16'!Q96</f>
        <v>1.35</v>
      </c>
      <c r="T85" s="40" t="s">
        <v>73</v>
      </c>
      <c r="U85" s="36"/>
      <c r="V85" s="45"/>
      <c r="W85" s="45"/>
      <c r="X85" s="45"/>
      <c r="Y85" s="81">
        <v>8.5</v>
      </c>
      <c r="Z85" s="81">
        <v>8.5</v>
      </c>
      <c r="AA85" s="81">
        <v>12.5</v>
      </c>
      <c r="AB85" s="47">
        <v>8</v>
      </c>
      <c r="AC85" s="82">
        <v>1</v>
      </c>
      <c r="AD85" s="49">
        <f t="shared" si="29"/>
        <v>9.0312499999999996E-4</v>
      </c>
      <c r="AE85" s="47">
        <v>63</v>
      </c>
      <c r="AF85" s="50">
        <f t="shared" si="30"/>
        <v>69757.785467128037</v>
      </c>
      <c r="AG85" s="51">
        <v>2250</v>
      </c>
      <c r="AH85" s="52">
        <f t="shared" si="31"/>
        <v>3.2254464285714282E-2</v>
      </c>
      <c r="AI85" s="86" t="s">
        <v>176</v>
      </c>
      <c r="AJ85" s="84">
        <v>3.4000000000000002E-2</v>
      </c>
      <c r="AK85" s="55">
        <f t="shared" si="32"/>
        <v>0.23400000000000001</v>
      </c>
      <c r="AL85" s="52">
        <f t="shared" si="33"/>
        <v>0.31590000000000001</v>
      </c>
      <c r="AM85" s="52">
        <f t="shared" si="34"/>
        <v>1.6981544642857145</v>
      </c>
      <c r="AN85" s="56">
        <v>0</v>
      </c>
      <c r="AO85" s="71">
        <f t="shared" si="35"/>
        <v>0</v>
      </c>
      <c r="AP85" s="74">
        <v>0</v>
      </c>
      <c r="AQ85" s="52">
        <f t="shared" si="36"/>
        <v>0</v>
      </c>
      <c r="AR85" s="57">
        <v>0</v>
      </c>
      <c r="AS85" s="56">
        <v>0</v>
      </c>
      <c r="AT85" s="71">
        <f t="shared" si="37"/>
        <v>0</v>
      </c>
      <c r="AU85" s="52">
        <f t="shared" si="38"/>
        <v>0</v>
      </c>
      <c r="AV85" s="52">
        <f t="shared" si="39"/>
        <v>1.6981544642857145</v>
      </c>
      <c r="AW85" s="117">
        <f t="shared" si="42"/>
        <v>0.3207382142857142</v>
      </c>
      <c r="AX85" s="65">
        <v>2.5</v>
      </c>
      <c r="AY85" s="41"/>
      <c r="AZ85" s="41"/>
      <c r="BA85" s="61"/>
      <c r="BB85" s="35">
        <v>500</v>
      </c>
      <c r="BC85" s="52">
        <f t="shared" si="48"/>
        <v>849.07723214285727</v>
      </c>
      <c r="BD85" s="71">
        <f t="shared" si="49"/>
        <v>1250</v>
      </c>
      <c r="BE85" s="61"/>
      <c r="BF85" s="63" t="str">
        <f t="shared" si="43"/>
        <v/>
      </c>
      <c r="BG85" s="41"/>
      <c r="BH85" s="41"/>
      <c r="BI85" s="35" t="s">
        <v>76</v>
      </c>
      <c r="BJ85" s="35" t="s">
        <v>77</v>
      </c>
      <c r="BK85" s="35" t="s">
        <v>352</v>
      </c>
    </row>
    <row r="86" spans="1:63" ht="20" customHeight="1" x14ac:dyDescent="0.35">
      <c r="A86" s="69"/>
      <c r="B86" s="34"/>
      <c r="C86" s="35"/>
      <c r="D86" s="107"/>
      <c r="E86" s="35"/>
      <c r="F86" s="35" t="s">
        <v>64</v>
      </c>
      <c r="G86" s="104" t="s">
        <v>345</v>
      </c>
      <c r="H86" s="35" t="s">
        <v>180</v>
      </c>
      <c r="I86" s="35" t="s">
        <v>181</v>
      </c>
      <c r="J86" s="104" t="s">
        <v>348</v>
      </c>
      <c r="K86" s="107"/>
      <c r="L86" s="79" t="s">
        <v>357</v>
      </c>
      <c r="M86" s="39" t="s">
        <v>350</v>
      </c>
      <c r="N86" s="41"/>
      <c r="O86" s="41"/>
      <c r="P86" s="121" t="s">
        <v>358</v>
      </c>
      <c r="Q86" s="41"/>
      <c r="R86" s="40" t="s">
        <v>72</v>
      </c>
      <c r="S86" s="70">
        <f>'[1]Sunny 12.16'!Q97</f>
        <v>1.35</v>
      </c>
      <c r="T86" s="40" t="s">
        <v>73</v>
      </c>
      <c r="U86" s="36"/>
      <c r="V86" s="45"/>
      <c r="W86" s="45"/>
      <c r="X86" s="45"/>
      <c r="Y86" s="81">
        <v>15</v>
      </c>
      <c r="Z86" s="81">
        <v>4</v>
      </c>
      <c r="AA86" s="81">
        <v>11.5</v>
      </c>
      <c r="AB86" s="47">
        <v>8</v>
      </c>
      <c r="AC86" s="82">
        <v>1</v>
      </c>
      <c r="AD86" s="49">
        <f t="shared" si="29"/>
        <v>6.8999999999999997E-4</v>
      </c>
      <c r="AE86" s="47">
        <v>63</v>
      </c>
      <c r="AF86" s="50">
        <f t="shared" si="30"/>
        <v>91304.34782608696</v>
      </c>
      <c r="AG86" s="51">
        <v>2250</v>
      </c>
      <c r="AH86" s="52">
        <f t="shared" si="31"/>
        <v>2.4642857142857143E-2</v>
      </c>
      <c r="AI86" s="86" t="s">
        <v>176</v>
      </c>
      <c r="AJ86" s="84">
        <v>3.4000000000000002E-2</v>
      </c>
      <c r="AK86" s="55">
        <f t="shared" si="32"/>
        <v>0.23400000000000001</v>
      </c>
      <c r="AL86" s="52">
        <f t="shared" si="33"/>
        <v>0.31590000000000001</v>
      </c>
      <c r="AM86" s="52">
        <f t="shared" si="34"/>
        <v>1.6905428571428573</v>
      </c>
      <c r="AN86" s="56">
        <v>0</v>
      </c>
      <c r="AO86" s="71">
        <f t="shared" si="35"/>
        <v>0</v>
      </c>
      <c r="AP86" s="74">
        <v>0</v>
      </c>
      <c r="AQ86" s="52">
        <f t="shared" si="36"/>
        <v>0</v>
      </c>
      <c r="AR86" s="57">
        <v>0</v>
      </c>
      <c r="AS86" s="56">
        <v>0</v>
      </c>
      <c r="AT86" s="71">
        <f t="shared" si="37"/>
        <v>0</v>
      </c>
      <c r="AU86" s="52">
        <f t="shared" si="38"/>
        <v>0</v>
      </c>
      <c r="AV86" s="52">
        <f t="shared" si="39"/>
        <v>1.6905428571428573</v>
      </c>
      <c r="AW86" s="117">
        <f t="shared" si="42"/>
        <v>0.32378285714285704</v>
      </c>
      <c r="AX86" s="65">
        <v>2.5</v>
      </c>
      <c r="AY86" s="41"/>
      <c r="AZ86" s="41"/>
      <c r="BA86" s="61"/>
      <c r="BB86" s="35">
        <v>500</v>
      </c>
      <c r="BC86" s="52">
        <f t="shared" si="48"/>
        <v>845.27142857142871</v>
      </c>
      <c r="BD86" s="71">
        <f t="shared" si="49"/>
        <v>1250</v>
      </c>
      <c r="BE86" s="61"/>
      <c r="BF86" s="63" t="str">
        <f t="shared" si="43"/>
        <v/>
      </c>
      <c r="BG86" s="41"/>
      <c r="BH86" s="41"/>
      <c r="BI86" s="35" t="s">
        <v>76</v>
      </c>
      <c r="BJ86" s="35" t="s">
        <v>77</v>
      </c>
      <c r="BK86" s="35" t="s">
        <v>352</v>
      </c>
    </row>
    <row r="87" spans="1:63" ht="20" customHeight="1" x14ac:dyDescent="0.35">
      <c r="A87" s="69"/>
      <c r="B87" s="34"/>
      <c r="C87" s="35"/>
      <c r="D87" s="107"/>
      <c r="E87" s="35"/>
      <c r="F87" s="35" t="s">
        <v>64</v>
      </c>
      <c r="G87" s="104" t="s">
        <v>345</v>
      </c>
      <c r="H87" s="35" t="s">
        <v>184</v>
      </c>
      <c r="I87" s="35" t="s">
        <v>185</v>
      </c>
      <c r="J87" s="104" t="s">
        <v>348</v>
      </c>
      <c r="K87" s="107"/>
      <c r="L87" s="79" t="s">
        <v>359</v>
      </c>
      <c r="M87" s="39" t="s">
        <v>350</v>
      </c>
      <c r="N87" s="41"/>
      <c r="O87" s="41"/>
      <c r="P87" s="121" t="s">
        <v>360</v>
      </c>
      <c r="Q87" s="41"/>
      <c r="R87" s="40" t="s">
        <v>72</v>
      </c>
      <c r="S87" s="70">
        <f>'[1]Sunny 12.16'!Q98</f>
        <v>2.06</v>
      </c>
      <c r="T87" s="40" t="s">
        <v>73</v>
      </c>
      <c r="U87" s="36"/>
      <c r="V87" s="45"/>
      <c r="W87" s="45"/>
      <c r="X87" s="45"/>
      <c r="Y87" s="81">
        <v>15</v>
      </c>
      <c r="Z87" s="81">
        <v>4</v>
      </c>
      <c r="AA87" s="81">
        <v>11.5</v>
      </c>
      <c r="AB87" s="47">
        <v>8</v>
      </c>
      <c r="AC87" s="82">
        <v>1</v>
      </c>
      <c r="AD87" s="49">
        <f t="shared" si="29"/>
        <v>6.8999999999999997E-4</v>
      </c>
      <c r="AE87" s="47">
        <v>63</v>
      </c>
      <c r="AF87" s="50">
        <f t="shared" si="30"/>
        <v>91304.34782608696</v>
      </c>
      <c r="AG87" s="51">
        <v>2250</v>
      </c>
      <c r="AH87" s="52">
        <f t="shared" si="31"/>
        <v>2.4642857142857143E-2</v>
      </c>
      <c r="AI87" s="86" t="s">
        <v>176</v>
      </c>
      <c r="AJ87" s="84">
        <v>3.4000000000000002E-2</v>
      </c>
      <c r="AK87" s="55">
        <f t="shared" si="32"/>
        <v>0.23400000000000001</v>
      </c>
      <c r="AL87" s="52">
        <f t="shared" si="33"/>
        <v>0.48204000000000002</v>
      </c>
      <c r="AM87" s="52">
        <f t="shared" si="34"/>
        <v>2.5666828571428573</v>
      </c>
      <c r="AN87" s="56">
        <v>0</v>
      </c>
      <c r="AO87" s="71">
        <f t="shared" si="35"/>
        <v>0</v>
      </c>
      <c r="AP87" s="74">
        <v>0</v>
      </c>
      <c r="AQ87" s="52">
        <f t="shared" si="36"/>
        <v>0</v>
      </c>
      <c r="AR87" s="57">
        <v>0</v>
      </c>
      <c r="AS87" s="56">
        <v>0</v>
      </c>
      <c r="AT87" s="71">
        <f t="shared" si="37"/>
        <v>0</v>
      </c>
      <c r="AU87" s="52">
        <f t="shared" si="38"/>
        <v>0</v>
      </c>
      <c r="AV87" s="52">
        <f t="shared" si="39"/>
        <v>2.5666828571428573</v>
      </c>
      <c r="AW87" s="117">
        <f t="shared" si="42"/>
        <v>0.40309700996677733</v>
      </c>
      <c r="AX87" s="65">
        <v>4.3</v>
      </c>
      <c r="AY87" s="41"/>
      <c r="AZ87" s="41"/>
      <c r="BA87" s="61"/>
      <c r="BB87" s="35">
        <v>500</v>
      </c>
      <c r="BC87" s="52">
        <f t="shared" si="48"/>
        <v>1283.3414285714287</v>
      </c>
      <c r="BD87" s="71">
        <f t="shared" si="49"/>
        <v>2150</v>
      </c>
      <c r="BE87" s="61"/>
      <c r="BF87" s="63" t="str">
        <f t="shared" si="43"/>
        <v/>
      </c>
      <c r="BG87" s="41"/>
      <c r="BH87" s="41"/>
      <c r="BI87" s="35" t="s">
        <v>76</v>
      </c>
      <c r="BJ87" s="35" t="s">
        <v>77</v>
      </c>
      <c r="BK87" s="35" t="s">
        <v>352</v>
      </c>
    </row>
    <row r="88" spans="1:63" ht="20" customHeight="1" x14ac:dyDescent="0.35">
      <c r="A88" s="69"/>
      <c r="B88" s="34"/>
      <c r="C88" s="35"/>
      <c r="D88" s="107"/>
      <c r="E88" s="35"/>
      <c r="F88" s="35" t="s">
        <v>64</v>
      </c>
      <c r="G88" s="104" t="s">
        <v>345</v>
      </c>
      <c r="H88" s="35" t="s">
        <v>271</v>
      </c>
      <c r="I88" s="35" t="s">
        <v>189</v>
      </c>
      <c r="J88" s="104" t="s">
        <v>348</v>
      </c>
      <c r="K88" s="107"/>
      <c r="L88" s="79" t="s">
        <v>304</v>
      </c>
      <c r="M88" s="39" t="s">
        <v>350</v>
      </c>
      <c r="N88" s="41"/>
      <c r="O88" s="41"/>
      <c r="P88" s="121" t="s">
        <v>361</v>
      </c>
      <c r="Q88" s="41"/>
      <c r="R88" s="40" t="s">
        <v>72</v>
      </c>
      <c r="S88" s="70">
        <f>'[1]Sunny 12.16'!Q99</f>
        <v>2.16</v>
      </c>
      <c r="T88" s="40" t="s">
        <v>73</v>
      </c>
      <c r="U88" s="36"/>
      <c r="V88" s="45"/>
      <c r="W88" s="45"/>
      <c r="X88" s="45"/>
      <c r="Y88" s="81">
        <v>26.5</v>
      </c>
      <c r="Z88" s="81">
        <v>4</v>
      </c>
      <c r="AA88" s="81">
        <v>15.5</v>
      </c>
      <c r="AB88" s="47">
        <v>8</v>
      </c>
      <c r="AC88" s="82">
        <v>1</v>
      </c>
      <c r="AD88" s="49">
        <f t="shared" si="29"/>
        <v>1.6429999999999999E-3</v>
      </c>
      <c r="AE88" s="47">
        <v>63</v>
      </c>
      <c r="AF88" s="50">
        <f t="shared" si="30"/>
        <v>38344.491783323188</v>
      </c>
      <c r="AG88" s="51">
        <v>2250</v>
      </c>
      <c r="AH88" s="52">
        <f t="shared" si="31"/>
        <v>5.8678571428571427E-2</v>
      </c>
      <c r="AI88" s="86" t="s">
        <v>176</v>
      </c>
      <c r="AJ88" s="84">
        <v>3.4000000000000002E-2</v>
      </c>
      <c r="AK88" s="55">
        <f t="shared" si="32"/>
        <v>0.23400000000000001</v>
      </c>
      <c r="AL88" s="52">
        <f t="shared" si="33"/>
        <v>0.50544000000000011</v>
      </c>
      <c r="AM88" s="52">
        <f t="shared" si="34"/>
        <v>2.7241185714285718</v>
      </c>
      <c r="AN88" s="56">
        <v>0</v>
      </c>
      <c r="AO88" s="71">
        <f t="shared" si="35"/>
        <v>0</v>
      </c>
      <c r="AP88" s="74">
        <v>0</v>
      </c>
      <c r="AQ88" s="52">
        <f t="shared" si="36"/>
        <v>0</v>
      </c>
      <c r="AR88" s="57">
        <v>0</v>
      </c>
      <c r="AS88" s="56">
        <v>0</v>
      </c>
      <c r="AT88" s="71">
        <f t="shared" si="37"/>
        <v>0</v>
      </c>
      <c r="AU88" s="52">
        <f t="shared" si="38"/>
        <v>0</v>
      </c>
      <c r="AV88" s="52">
        <f t="shared" si="39"/>
        <v>2.7241185714285718</v>
      </c>
      <c r="AW88" s="117">
        <f t="shared" si="42"/>
        <v>0.41416804915514588</v>
      </c>
      <c r="AX88" s="65">
        <v>4.6500000000000004</v>
      </c>
      <c r="AY88" s="41"/>
      <c r="AZ88" s="41"/>
      <c r="BA88" s="61"/>
      <c r="BB88" s="35">
        <v>500</v>
      </c>
      <c r="BC88" s="52">
        <f t="shared" si="48"/>
        <v>1362.0592857142858</v>
      </c>
      <c r="BD88" s="71">
        <f t="shared" si="49"/>
        <v>2325</v>
      </c>
      <c r="BE88" s="61"/>
      <c r="BF88" s="63" t="str">
        <f t="shared" si="43"/>
        <v/>
      </c>
      <c r="BG88" s="41"/>
      <c r="BH88" s="41"/>
      <c r="BI88" s="35" t="s">
        <v>76</v>
      </c>
      <c r="BJ88" s="35" t="s">
        <v>77</v>
      </c>
      <c r="BK88" s="35" t="s">
        <v>352</v>
      </c>
    </row>
    <row r="89" spans="1:63" ht="20" customHeight="1" x14ac:dyDescent="0.35">
      <c r="A89" s="69"/>
      <c r="B89" s="34"/>
      <c r="C89" s="35"/>
      <c r="D89" s="107"/>
      <c r="E89" s="35"/>
      <c r="F89" s="35" t="s">
        <v>64</v>
      </c>
      <c r="G89" s="104" t="s">
        <v>345</v>
      </c>
      <c r="H89" s="35" t="s">
        <v>192</v>
      </c>
      <c r="I89" s="35" t="s">
        <v>94</v>
      </c>
      <c r="J89" s="104" t="s">
        <v>348</v>
      </c>
      <c r="K89" s="107"/>
      <c r="L89" s="79" t="s">
        <v>362</v>
      </c>
      <c r="M89" s="39" t="s">
        <v>350</v>
      </c>
      <c r="N89" s="41"/>
      <c r="O89" s="41"/>
      <c r="P89" s="121" t="s">
        <v>363</v>
      </c>
      <c r="Q89" s="41"/>
      <c r="R89" s="40" t="s">
        <v>72</v>
      </c>
      <c r="S89" s="70">
        <f>'[1]Sunny 12.16'!Q100</f>
        <v>2.4500000000000002</v>
      </c>
      <c r="T89" s="40" t="s">
        <v>73</v>
      </c>
      <c r="U89" s="36"/>
      <c r="V89" s="45"/>
      <c r="W89" s="45"/>
      <c r="X89" s="45"/>
      <c r="Y89" s="81">
        <v>14</v>
      </c>
      <c r="Z89" s="81">
        <v>14</v>
      </c>
      <c r="AA89" s="81">
        <v>32.5</v>
      </c>
      <c r="AB89" s="47">
        <v>8</v>
      </c>
      <c r="AC89" s="82">
        <v>1</v>
      </c>
      <c r="AD89" s="49">
        <f t="shared" si="29"/>
        <v>6.3699999999999998E-3</v>
      </c>
      <c r="AE89" s="47">
        <v>63</v>
      </c>
      <c r="AF89" s="50">
        <f t="shared" si="30"/>
        <v>9890.1098901098903</v>
      </c>
      <c r="AG89" s="51">
        <v>2250</v>
      </c>
      <c r="AH89" s="52">
        <f t="shared" si="31"/>
        <v>0.22750000000000001</v>
      </c>
      <c r="AI89" s="86" t="s">
        <v>176</v>
      </c>
      <c r="AJ89" s="84">
        <v>3.4000000000000002E-2</v>
      </c>
      <c r="AK89" s="55">
        <f t="shared" si="32"/>
        <v>0.23400000000000001</v>
      </c>
      <c r="AL89" s="52">
        <f t="shared" si="33"/>
        <v>0.57330000000000003</v>
      </c>
      <c r="AM89" s="52">
        <f t="shared" si="34"/>
        <v>3.2508000000000004</v>
      </c>
      <c r="AN89" s="56">
        <v>0</v>
      </c>
      <c r="AO89" s="71">
        <f t="shared" si="35"/>
        <v>0</v>
      </c>
      <c r="AP89" s="74">
        <v>0</v>
      </c>
      <c r="AQ89" s="52">
        <f t="shared" si="36"/>
        <v>0</v>
      </c>
      <c r="AR89" s="57">
        <v>0</v>
      </c>
      <c r="AS89" s="56">
        <v>0</v>
      </c>
      <c r="AT89" s="71">
        <f t="shared" si="37"/>
        <v>0</v>
      </c>
      <c r="AU89" s="52">
        <f t="shared" si="38"/>
        <v>0</v>
      </c>
      <c r="AV89" s="52">
        <f t="shared" si="39"/>
        <v>3.2508000000000004</v>
      </c>
      <c r="AW89" s="117">
        <f t="shared" si="42"/>
        <v>0.2775999999999999</v>
      </c>
      <c r="AX89" s="65">
        <v>4.5</v>
      </c>
      <c r="AY89" s="41"/>
      <c r="AZ89" s="41"/>
      <c r="BA89" s="61"/>
      <c r="BB89" s="35">
        <v>500</v>
      </c>
      <c r="BC89" s="52">
        <f t="shared" si="48"/>
        <v>1625.4</v>
      </c>
      <c r="BD89" s="71">
        <f t="shared" si="49"/>
        <v>2250</v>
      </c>
      <c r="BE89" s="61"/>
      <c r="BF89" s="63" t="str">
        <f t="shared" si="43"/>
        <v/>
      </c>
      <c r="BG89" s="41"/>
      <c r="BH89" s="41"/>
      <c r="BI89" s="35" t="s">
        <v>76</v>
      </c>
      <c r="BJ89" s="35" t="s">
        <v>77</v>
      </c>
      <c r="BK89" s="35" t="s">
        <v>352</v>
      </c>
    </row>
    <row r="90" spans="1:63" ht="20" customHeight="1" x14ac:dyDescent="0.35">
      <c r="A90" s="69"/>
      <c r="B90" s="34"/>
      <c r="C90" s="35"/>
      <c r="D90" s="107"/>
      <c r="E90" s="35"/>
      <c r="F90" s="35" t="s">
        <v>64</v>
      </c>
      <c r="G90" s="104" t="s">
        <v>345</v>
      </c>
      <c r="H90" s="88" t="s">
        <v>199</v>
      </c>
      <c r="I90" s="88" t="s">
        <v>200</v>
      </c>
      <c r="J90" s="104" t="s">
        <v>348</v>
      </c>
      <c r="K90" s="107"/>
      <c r="L90" s="79" t="s">
        <v>364</v>
      </c>
      <c r="M90" s="39" t="s">
        <v>350</v>
      </c>
      <c r="N90" s="41"/>
      <c r="O90" s="41"/>
      <c r="P90" s="121" t="s">
        <v>365</v>
      </c>
      <c r="Q90" s="41"/>
      <c r="R90" s="40" t="s">
        <v>72</v>
      </c>
      <c r="S90" s="70">
        <f>'[1]Sunny 12.16'!Q101</f>
        <v>3.6</v>
      </c>
      <c r="T90" s="40" t="s">
        <v>73</v>
      </c>
      <c r="U90" s="36"/>
      <c r="V90" s="45"/>
      <c r="W90" s="45"/>
      <c r="X90" s="45"/>
      <c r="Y90" s="81">
        <v>20.5</v>
      </c>
      <c r="Z90" s="81">
        <v>20.5</v>
      </c>
      <c r="AA90" s="81">
        <v>27.5</v>
      </c>
      <c r="AB90" s="47">
        <v>8</v>
      </c>
      <c r="AC90" s="82">
        <v>1</v>
      </c>
      <c r="AD90" s="49">
        <f t="shared" si="29"/>
        <v>1.1556874999999999E-2</v>
      </c>
      <c r="AE90" s="47">
        <v>63</v>
      </c>
      <c r="AF90" s="50">
        <f t="shared" si="30"/>
        <v>5451.3006327402527</v>
      </c>
      <c r="AG90" s="51">
        <v>2250</v>
      </c>
      <c r="AH90" s="52">
        <f t="shared" si="31"/>
        <v>0.41274553571428568</v>
      </c>
      <c r="AI90" s="86" t="s">
        <v>176</v>
      </c>
      <c r="AJ90" s="84">
        <v>3.4000000000000002E-2</v>
      </c>
      <c r="AK90" s="55">
        <f t="shared" si="32"/>
        <v>0.23400000000000001</v>
      </c>
      <c r="AL90" s="52">
        <f t="shared" si="33"/>
        <v>0.84240000000000004</v>
      </c>
      <c r="AM90" s="52">
        <f t="shared" si="34"/>
        <v>4.8551455357142856</v>
      </c>
      <c r="AN90" s="56">
        <v>0</v>
      </c>
      <c r="AO90" s="71">
        <f t="shared" si="35"/>
        <v>0</v>
      </c>
      <c r="AP90" s="74">
        <v>0</v>
      </c>
      <c r="AQ90" s="52">
        <f t="shared" si="36"/>
        <v>0</v>
      </c>
      <c r="AR90" s="57">
        <v>0</v>
      </c>
      <c r="AS90" s="56">
        <v>0</v>
      </c>
      <c r="AT90" s="71">
        <f t="shared" si="37"/>
        <v>0</v>
      </c>
      <c r="AU90" s="52">
        <f t="shared" si="38"/>
        <v>0</v>
      </c>
      <c r="AV90" s="52">
        <f t="shared" si="39"/>
        <v>4.8551455357142856</v>
      </c>
      <c r="AW90" s="117">
        <f t="shared" si="42"/>
        <v>0.28071917989417988</v>
      </c>
      <c r="AX90" s="65">
        <v>6.75</v>
      </c>
      <c r="AY90" s="41"/>
      <c r="AZ90" s="41"/>
      <c r="BA90" s="61"/>
      <c r="BB90" s="35">
        <v>500</v>
      </c>
      <c r="BC90" s="52">
        <f t="shared" si="48"/>
        <v>2427.5727678571429</v>
      </c>
      <c r="BD90" s="71">
        <f t="shared" si="49"/>
        <v>3375</v>
      </c>
      <c r="BE90" s="61"/>
      <c r="BF90" s="63" t="str">
        <f t="shared" si="43"/>
        <v/>
      </c>
      <c r="BG90" s="41"/>
      <c r="BH90" s="41"/>
      <c r="BI90" s="35" t="s">
        <v>76</v>
      </c>
      <c r="BJ90" s="35" t="s">
        <v>77</v>
      </c>
      <c r="BK90" s="35" t="s">
        <v>352</v>
      </c>
    </row>
    <row r="91" spans="1:63" ht="20" customHeight="1" x14ac:dyDescent="0.35">
      <c r="A91" s="69"/>
      <c r="B91" s="34"/>
      <c r="C91" s="35"/>
      <c r="D91" s="107"/>
      <c r="E91" s="35"/>
      <c r="F91" s="35" t="s">
        <v>64</v>
      </c>
      <c r="G91" s="104" t="s">
        <v>345</v>
      </c>
      <c r="H91" s="88" t="s">
        <v>203</v>
      </c>
      <c r="I91" s="88" t="s">
        <v>204</v>
      </c>
      <c r="J91" s="104" t="s">
        <v>348</v>
      </c>
      <c r="K91" s="107"/>
      <c r="L91" s="79" t="s">
        <v>366</v>
      </c>
      <c r="M91" s="39" t="s">
        <v>350</v>
      </c>
      <c r="N91" s="41"/>
      <c r="O91" s="41"/>
      <c r="P91" s="121" t="s">
        <v>367</v>
      </c>
      <c r="Q91" s="41"/>
      <c r="R91" s="40" t="s">
        <v>72</v>
      </c>
      <c r="S91" s="70">
        <f>'[1]Sunny 12.16'!Q102</f>
        <v>3.86</v>
      </c>
      <c r="T91" s="40" t="s">
        <v>73</v>
      </c>
      <c r="U91" s="36"/>
      <c r="V91" s="45"/>
      <c r="W91" s="45"/>
      <c r="X91" s="45"/>
      <c r="Y91" s="81">
        <v>15</v>
      </c>
      <c r="Z91" s="81">
        <v>4</v>
      </c>
      <c r="AA91" s="81">
        <v>11.5</v>
      </c>
      <c r="AB91" s="47">
        <v>8</v>
      </c>
      <c r="AC91" s="82">
        <v>1</v>
      </c>
      <c r="AD91" s="49">
        <f t="shared" si="29"/>
        <v>6.8999999999999997E-4</v>
      </c>
      <c r="AE91" s="47">
        <v>63</v>
      </c>
      <c r="AF91" s="50">
        <f t="shared" si="30"/>
        <v>91304.34782608696</v>
      </c>
      <c r="AG91" s="51">
        <v>2250</v>
      </c>
      <c r="AH91" s="52">
        <f t="shared" si="31"/>
        <v>2.4642857142857143E-2</v>
      </c>
      <c r="AI91" s="86" t="s">
        <v>176</v>
      </c>
      <c r="AJ91" s="84">
        <v>3.4000000000000002E-2</v>
      </c>
      <c r="AK91" s="55">
        <f t="shared" si="32"/>
        <v>0.23400000000000001</v>
      </c>
      <c r="AL91" s="52">
        <f t="shared" si="33"/>
        <v>0.90324000000000004</v>
      </c>
      <c r="AM91" s="52">
        <f t="shared" si="34"/>
        <v>4.7878828571428569</v>
      </c>
      <c r="AN91" s="56">
        <v>0</v>
      </c>
      <c r="AO91" s="71">
        <f t="shared" si="35"/>
        <v>0</v>
      </c>
      <c r="AP91" s="74">
        <v>0</v>
      </c>
      <c r="AQ91" s="52">
        <f t="shared" si="36"/>
        <v>0</v>
      </c>
      <c r="AR91" s="57">
        <v>0</v>
      </c>
      <c r="AS91" s="56">
        <v>0</v>
      </c>
      <c r="AT91" s="71">
        <f t="shared" si="37"/>
        <v>0</v>
      </c>
      <c r="AU91" s="52">
        <f t="shared" si="38"/>
        <v>0</v>
      </c>
      <c r="AV91" s="52">
        <f t="shared" si="39"/>
        <v>4.7878828571428569</v>
      </c>
      <c r="AW91" s="117">
        <f t="shared" si="42"/>
        <v>0.36161561904761907</v>
      </c>
      <c r="AX91" s="65">
        <v>7.5</v>
      </c>
      <c r="AY91" s="41"/>
      <c r="AZ91" s="41"/>
      <c r="BA91" s="61"/>
      <c r="BB91" s="35">
        <v>500</v>
      </c>
      <c r="BC91" s="52">
        <f t="shared" si="48"/>
        <v>2393.9414285714283</v>
      </c>
      <c r="BD91" s="71">
        <f t="shared" si="49"/>
        <v>3750</v>
      </c>
      <c r="BE91" s="61"/>
      <c r="BF91" s="63" t="str">
        <f t="shared" si="43"/>
        <v/>
      </c>
      <c r="BG91" s="41"/>
      <c r="BH91" s="41"/>
      <c r="BI91" s="35" t="s">
        <v>76</v>
      </c>
      <c r="BJ91" s="35" t="s">
        <v>77</v>
      </c>
      <c r="BK91" s="35" t="s">
        <v>352</v>
      </c>
    </row>
    <row r="92" spans="1:63" ht="20" customHeight="1" x14ac:dyDescent="0.35">
      <c r="A92" s="69"/>
      <c r="B92" s="34"/>
      <c r="C92" s="35"/>
      <c r="D92" s="107"/>
      <c r="E92" s="35"/>
      <c r="F92" s="35" t="s">
        <v>64</v>
      </c>
      <c r="G92" s="104" t="s">
        <v>345</v>
      </c>
      <c r="H92" s="38" t="s">
        <v>368</v>
      </c>
      <c r="I92" s="38" t="s">
        <v>369</v>
      </c>
      <c r="J92" s="104" t="s">
        <v>348</v>
      </c>
      <c r="K92" s="107"/>
      <c r="L92" s="79" t="s">
        <v>285</v>
      </c>
      <c r="M92" s="39" t="s">
        <v>350</v>
      </c>
      <c r="N92" s="41"/>
      <c r="O92" s="41"/>
      <c r="P92" s="121" t="s">
        <v>370</v>
      </c>
      <c r="Q92" s="41"/>
      <c r="R92" s="40" t="s">
        <v>72</v>
      </c>
      <c r="S92" s="70">
        <f>'[1]Sunny 12.16'!Q103</f>
        <v>4.25</v>
      </c>
      <c r="T92" s="40" t="s">
        <v>73</v>
      </c>
      <c r="U92" s="36"/>
      <c r="V92" s="45"/>
      <c r="W92" s="45"/>
      <c r="X92" s="45"/>
      <c r="Y92" s="81">
        <v>17</v>
      </c>
      <c r="Z92" s="81">
        <v>17</v>
      </c>
      <c r="AA92" s="81">
        <v>15</v>
      </c>
      <c r="AB92" s="47">
        <v>8</v>
      </c>
      <c r="AC92" s="82">
        <v>1</v>
      </c>
      <c r="AD92" s="49">
        <f t="shared" si="29"/>
        <v>4.3350000000000003E-3</v>
      </c>
      <c r="AE92" s="47">
        <v>63</v>
      </c>
      <c r="AF92" s="50">
        <f t="shared" si="30"/>
        <v>14532.871972318339</v>
      </c>
      <c r="AG92" s="51">
        <v>2250</v>
      </c>
      <c r="AH92" s="52">
        <f t="shared" si="31"/>
        <v>0.15482142857142858</v>
      </c>
      <c r="AI92" s="86" t="s">
        <v>176</v>
      </c>
      <c r="AJ92" s="84">
        <v>3.4000000000000002E-2</v>
      </c>
      <c r="AK92" s="55">
        <f t="shared" si="32"/>
        <v>0.23400000000000001</v>
      </c>
      <c r="AL92" s="52">
        <f t="shared" si="33"/>
        <v>0.99450000000000005</v>
      </c>
      <c r="AM92" s="52">
        <f t="shared" si="34"/>
        <v>5.3993214285714286</v>
      </c>
      <c r="AN92" s="56">
        <v>0</v>
      </c>
      <c r="AO92" s="71">
        <f t="shared" si="35"/>
        <v>0</v>
      </c>
      <c r="AP92" s="74">
        <v>0</v>
      </c>
      <c r="AQ92" s="52">
        <f t="shared" si="36"/>
        <v>0</v>
      </c>
      <c r="AR92" s="57">
        <v>0</v>
      </c>
      <c r="AS92" s="56">
        <v>0</v>
      </c>
      <c r="AT92" s="71">
        <f t="shared" si="37"/>
        <v>0</v>
      </c>
      <c r="AU92" s="52">
        <f t="shared" si="38"/>
        <v>0</v>
      </c>
      <c r="AV92" s="52">
        <f t="shared" si="39"/>
        <v>5.3993214285714286</v>
      </c>
      <c r="AW92" s="117">
        <f t="shared" si="42"/>
        <v>0.34553679653679653</v>
      </c>
      <c r="AX92" s="65">
        <v>8.25</v>
      </c>
      <c r="AY92" s="41"/>
      <c r="AZ92" s="41"/>
      <c r="BA92" s="61"/>
      <c r="BB92" s="35">
        <v>500</v>
      </c>
      <c r="BC92" s="52">
        <f t="shared" si="48"/>
        <v>2699.6607142857142</v>
      </c>
      <c r="BD92" s="71">
        <f t="shared" si="49"/>
        <v>4125</v>
      </c>
      <c r="BE92" s="61"/>
      <c r="BF92" s="63" t="str">
        <f t="shared" si="43"/>
        <v/>
      </c>
      <c r="BG92" s="41"/>
      <c r="BH92" s="41"/>
      <c r="BI92" s="35" t="s">
        <v>76</v>
      </c>
      <c r="BJ92" s="35" t="s">
        <v>77</v>
      </c>
      <c r="BK92" s="35" t="s">
        <v>171</v>
      </c>
    </row>
    <row r="93" spans="1:63" ht="20" customHeight="1" x14ac:dyDescent="0.35">
      <c r="A93" s="69"/>
      <c r="B93" s="34"/>
      <c r="C93" s="35"/>
      <c r="D93" s="107"/>
      <c r="E93" s="35"/>
      <c r="F93" s="35" t="s">
        <v>64</v>
      </c>
      <c r="G93" s="104" t="s">
        <v>345</v>
      </c>
      <c r="H93" s="35" t="s">
        <v>281</v>
      </c>
      <c r="I93" s="35" t="s">
        <v>208</v>
      </c>
      <c r="J93" s="104" t="s">
        <v>348</v>
      </c>
      <c r="K93" s="107"/>
      <c r="L93" s="79" t="s">
        <v>209</v>
      </c>
      <c r="M93" s="39" t="s">
        <v>350</v>
      </c>
      <c r="N93" s="41"/>
      <c r="O93" s="41"/>
      <c r="P93" s="121" t="s">
        <v>371</v>
      </c>
      <c r="Q93" s="41"/>
      <c r="R93" s="40" t="s">
        <v>72</v>
      </c>
      <c r="S93" s="70">
        <f>'[1]Sunny 12.16'!Q104</f>
        <v>6.1</v>
      </c>
      <c r="T93" s="40" t="s">
        <v>73</v>
      </c>
      <c r="U93" s="36"/>
      <c r="V93" s="45"/>
      <c r="W93" s="45"/>
      <c r="X93" s="45"/>
      <c r="Y93" s="81">
        <v>15</v>
      </c>
      <c r="Z93" s="81">
        <v>4</v>
      </c>
      <c r="AA93" s="81">
        <v>11.5</v>
      </c>
      <c r="AB93" s="47">
        <v>8</v>
      </c>
      <c r="AC93" s="82">
        <v>1</v>
      </c>
      <c r="AD93" s="49">
        <f t="shared" si="29"/>
        <v>6.8999999999999997E-4</v>
      </c>
      <c r="AE93" s="47">
        <v>63</v>
      </c>
      <c r="AF93" s="50">
        <f t="shared" si="30"/>
        <v>91304.34782608696</v>
      </c>
      <c r="AG93" s="51">
        <v>2250</v>
      </c>
      <c r="AH93" s="52">
        <f t="shared" si="31"/>
        <v>2.4642857142857143E-2</v>
      </c>
      <c r="AI93" s="86" t="s">
        <v>176</v>
      </c>
      <c r="AJ93" s="84">
        <v>3.4000000000000002E-2</v>
      </c>
      <c r="AK93" s="55">
        <f t="shared" si="32"/>
        <v>0.23400000000000001</v>
      </c>
      <c r="AL93" s="52">
        <f t="shared" si="33"/>
        <v>1.4274</v>
      </c>
      <c r="AM93" s="52">
        <f t="shared" si="34"/>
        <v>7.5520428571428564</v>
      </c>
      <c r="AN93" s="56">
        <v>0</v>
      </c>
      <c r="AO93" s="71">
        <f t="shared" si="35"/>
        <v>0</v>
      </c>
      <c r="AP93" s="74">
        <v>0</v>
      </c>
      <c r="AQ93" s="52">
        <f t="shared" si="36"/>
        <v>0</v>
      </c>
      <c r="AR93" s="57">
        <v>0</v>
      </c>
      <c r="AS93" s="56">
        <v>0</v>
      </c>
      <c r="AT93" s="71">
        <f t="shared" si="37"/>
        <v>0</v>
      </c>
      <c r="AU93" s="52">
        <f t="shared" si="38"/>
        <v>0</v>
      </c>
      <c r="AV93" s="52">
        <f t="shared" si="39"/>
        <v>7.5520428571428564</v>
      </c>
      <c r="AW93" s="117">
        <f t="shared" si="42"/>
        <v>0.37066309523809532</v>
      </c>
      <c r="AX93" s="65">
        <v>12</v>
      </c>
      <c r="AY93" s="41"/>
      <c r="AZ93" s="41"/>
      <c r="BA93" s="61"/>
      <c r="BB93" s="35">
        <v>500</v>
      </c>
      <c r="BC93" s="52">
        <f t="shared" si="48"/>
        <v>3776.0214285714283</v>
      </c>
      <c r="BD93" s="71">
        <f t="shared" si="49"/>
        <v>6000</v>
      </c>
      <c r="BE93" s="61"/>
      <c r="BF93" s="63" t="str">
        <f t="shared" si="43"/>
        <v/>
      </c>
      <c r="BG93" s="41"/>
      <c r="BH93" s="41"/>
      <c r="BI93" s="35" t="s">
        <v>76</v>
      </c>
      <c r="BJ93" s="35" t="s">
        <v>77</v>
      </c>
      <c r="BK93" s="35" t="s">
        <v>352</v>
      </c>
    </row>
    <row r="94" spans="1:63" ht="20" customHeight="1" x14ac:dyDescent="0.35">
      <c r="A94" s="69"/>
      <c r="B94" s="34"/>
      <c r="C94" s="35"/>
      <c r="D94" s="34" t="s">
        <v>143</v>
      </c>
      <c r="E94" s="35" t="s">
        <v>98</v>
      </c>
      <c r="F94" s="35" t="s">
        <v>64</v>
      </c>
      <c r="G94" s="104" t="s">
        <v>372</v>
      </c>
      <c r="H94" s="35" t="s">
        <v>164</v>
      </c>
      <c r="I94" s="35" t="s">
        <v>373</v>
      </c>
      <c r="J94" s="78" t="s">
        <v>374</v>
      </c>
      <c r="K94" s="34" t="s">
        <v>374</v>
      </c>
      <c r="L94" s="120" t="s">
        <v>375</v>
      </c>
      <c r="M94" s="39" t="s">
        <v>376</v>
      </c>
      <c r="N94" s="41"/>
      <c r="O94" s="41"/>
      <c r="P94" s="68" t="s">
        <v>377</v>
      </c>
      <c r="Q94" s="41"/>
      <c r="R94" s="40" t="s">
        <v>72</v>
      </c>
      <c r="S94" s="70">
        <f>'[1]Sunny 12.16'!Q106</f>
        <v>2.38</v>
      </c>
      <c r="T94" s="40" t="s">
        <v>73</v>
      </c>
      <c r="U94" s="36" t="s">
        <v>169</v>
      </c>
      <c r="V94" s="80">
        <v>47</v>
      </c>
      <c r="W94" s="80">
        <v>25</v>
      </c>
      <c r="X94" s="80">
        <v>42.5</v>
      </c>
      <c r="Y94" s="81">
        <v>17</v>
      </c>
      <c r="Z94" s="81">
        <v>8.5</v>
      </c>
      <c r="AA94" s="81">
        <v>20.5</v>
      </c>
      <c r="AB94" s="47">
        <v>8</v>
      </c>
      <c r="AC94" s="82">
        <v>2</v>
      </c>
      <c r="AD94" s="49">
        <f t="shared" si="29"/>
        <v>2.96225E-3</v>
      </c>
      <c r="AE94" s="47">
        <v>63</v>
      </c>
      <c r="AF94" s="50">
        <f t="shared" si="30"/>
        <v>42535.235040931722</v>
      </c>
      <c r="AG94" s="51">
        <v>2250</v>
      </c>
      <c r="AH94" s="52">
        <f t="shared" si="31"/>
        <v>5.2897321428571432E-2</v>
      </c>
      <c r="AI94" s="83" t="s">
        <v>170</v>
      </c>
      <c r="AJ94" s="84">
        <v>1.7999999999999999E-2</v>
      </c>
      <c r="AK94" s="55">
        <f t="shared" si="32"/>
        <v>0.218</v>
      </c>
      <c r="AL94" s="52">
        <f t="shared" si="33"/>
        <v>0.51883999999999997</v>
      </c>
      <c r="AM94" s="52">
        <f t="shared" si="34"/>
        <v>2.9517373214285714</v>
      </c>
      <c r="AN94" s="56">
        <v>0</v>
      </c>
      <c r="AO94" s="71">
        <f t="shared" si="35"/>
        <v>0</v>
      </c>
      <c r="AP94" s="74">
        <v>0.05</v>
      </c>
      <c r="AQ94" s="52">
        <f t="shared" si="36"/>
        <v>0.23250000000000004</v>
      </c>
      <c r="AR94" s="57">
        <v>0</v>
      </c>
      <c r="AS94" s="56">
        <v>0</v>
      </c>
      <c r="AT94" s="71">
        <f t="shared" si="37"/>
        <v>0</v>
      </c>
      <c r="AU94" s="52">
        <f t="shared" si="38"/>
        <v>0.23250000000000004</v>
      </c>
      <c r="AV94" s="52">
        <f t="shared" si="39"/>
        <v>3.1842373214285713</v>
      </c>
      <c r="AW94" s="117">
        <f t="shared" si="42"/>
        <v>0.31521778033794173</v>
      </c>
      <c r="AX94" s="70">
        <v>4.6500000000000004</v>
      </c>
      <c r="AY94" s="41"/>
      <c r="AZ94" s="41"/>
      <c r="BA94" s="61"/>
      <c r="BB94" s="35">
        <v>1000</v>
      </c>
      <c r="BC94" s="52">
        <f t="shared" ref="BC94:BC103" si="50">IF(ISERROR(AV94*BB94),"",AV94*BB94)</f>
        <v>3184.2373214285712</v>
      </c>
      <c r="BD94" s="71">
        <f t="shared" ref="BD94:BD103" si="51">IF(ISERROR(AX94*BB94),"",AX94*BB94)</f>
        <v>4650</v>
      </c>
      <c r="BE94" s="61"/>
      <c r="BF94" s="63">
        <f t="shared" si="43"/>
        <v>24.96875</v>
      </c>
      <c r="BG94" s="41"/>
      <c r="BH94" s="41"/>
      <c r="BI94" s="35" t="s">
        <v>76</v>
      </c>
      <c r="BJ94" s="35" t="s">
        <v>77</v>
      </c>
      <c r="BK94" s="35" t="s">
        <v>171</v>
      </c>
    </row>
    <row r="95" spans="1:63" ht="20" customHeight="1" x14ac:dyDescent="0.35">
      <c r="A95" s="69"/>
      <c r="B95" s="34"/>
      <c r="C95" s="35"/>
      <c r="D95" s="34"/>
      <c r="E95" s="35" t="s">
        <v>98</v>
      </c>
      <c r="F95" s="35" t="s">
        <v>64</v>
      </c>
      <c r="G95" s="104" t="s">
        <v>372</v>
      </c>
      <c r="H95" s="35" t="s">
        <v>172</v>
      </c>
      <c r="I95" s="35" t="s">
        <v>173</v>
      </c>
      <c r="J95" s="78" t="s">
        <v>374</v>
      </c>
      <c r="K95" s="34"/>
      <c r="L95" s="79" t="s">
        <v>378</v>
      </c>
      <c r="M95" s="39" t="s">
        <v>376</v>
      </c>
      <c r="N95" s="41"/>
      <c r="O95" s="41"/>
      <c r="P95" s="68" t="s">
        <v>379</v>
      </c>
      <c r="Q95" s="41"/>
      <c r="R95" s="40" t="s">
        <v>72</v>
      </c>
      <c r="S95" s="70">
        <f>'[1]Sunny 12.16'!Q107</f>
        <v>1.48</v>
      </c>
      <c r="T95" s="40" t="s">
        <v>73</v>
      </c>
      <c r="U95" s="36"/>
      <c r="V95" s="80"/>
      <c r="W95" s="80"/>
      <c r="X95" s="80"/>
      <c r="Y95" s="81">
        <v>12</v>
      </c>
      <c r="Z95" s="81">
        <v>7</v>
      </c>
      <c r="AA95" s="81">
        <v>12.5</v>
      </c>
      <c r="AB95" s="47">
        <v>8</v>
      </c>
      <c r="AC95" s="82">
        <v>1</v>
      </c>
      <c r="AD95" s="49">
        <f t="shared" si="29"/>
        <v>1.0499999999999999E-3</v>
      </c>
      <c r="AE95" s="47">
        <v>63</v>
      </c>
      <c r="AF95" s="50">
        <f t="shared" si="30"/>
        <v>60000.000000000007</v>
      </c>
      <c r="AG95" s="51">
        <v>2250</v>
      </c>
      <c r="AH95" s="52">
        <f t="shared" si="31"/>
        <v>3.7499999999999999E-2</v>
      </c>
      <c r="AI95" s="86" t="s">
        <v>176</v>
      </c>
      <c r="AJ95" s="84">
        <v>3.4000000000000002E-2</v>
      </c>
      <c r="AK95" s="55">
        <f t="shared" si="32"/>
        <v>0.23400000000000001</v>
      </c>
      <c r="AL95" s="52">
        <f t="shared" si="33"/>
        <v>0.34632000000000002</v>
      </c>
      <c r="AM95" s="52">
        <f t="shared" si="34"/>
        <v>1.86382</v>
      </c>
      <c r="AN95" s="56">
        <v>0</v>
      </c>
      <c r="AO95" s="71">
        <f t="shared" si="35"/>
        <v>0</v>
      </c>
      <c r="AP95" s="74">
        <v>0.05</v>
      </c>
      <c r="AQ95" s="52">
        <f t="shared" si="36"/>
        <v>0.1575</v>
      </c>
      <c r="AR95" s="57">
        <v>0</v>
      </c>
      <c r="AS95" s="56">
        <v>0</v>
      </c>
      <c r="AT95" s="71">
        <f t="shared" si="37"/>
        <v>0</v>
      </c>
      <c r="AU95" s="52">
        <f t="shared" si="38"/>
        <v>0.1575</v>
      </c>
      <c r="AV95" s="52">
        <f t="shared" si="39"/>
        <v>2.0213200000000002</v>
      </c>
      <c r="AW95" s="117">
        <f t="shared" si="42"/>
        <v>0.35831111111111102</v>
      </c>
      <c r="AX95" s="70">
        <v>3.15</v>
      </c>
      <c r="AY95" s="41"/>
      <c r="AZ95" s="41"/>
      <c r="BA95" s="61"/>
      <c r="BB95" s="35">
        <v>500</v>
      </c>
      <c r="BC95" s="52">
        <f t="shared" si="50"/>
        <v>1010.6600000000001</v>
      </c>
      <c r="BD95" s="71">
        <f t="shared" si="51"/>
        <v>1575</v>
      </c>
      <c r="BE95" s="61"/>
      <c r="BF95" s="63" t="str">
        <f t="shared" si="43"/>
        <v/>
      </c>
      <c r="BG95" s="41"/>
      <c r="BH95" s="41"/>
      <c r="BI95" s="35" t="s">
        <v>76</v>
      </c>
      <c r="BJ95" s="35" t="s">
        <v>77</v>
      </c>
      <c r="BK95" s="35" t="s">
        <v>171</v>
      </c>
    </row>
    <row r="96" spans="1:63" ht="20" customHeight="1" x14ac:dyDescent="0.35">
      <c r="A96" s="69"/>
      <c r="B96" s="34"/>
      <c r="C96" s="35"/>
      <c r="D96" s="34"/>
      <c r="E96" s="35" t="s">
        <v>98</v>
      </c>
      <c r="F96" s="35" t="s">
        <v>64</v>
      </c>
      <c r="G96" s="104" t="s">
        <v>372</v>
      </c>
      <c r="H96" s="35" t="s">
        <v>177</v>
      </c>
      <c r="I96" s="35" t="s">
        <v>80</v>
      </c>
      <c r="J96" s="78" t="s">
        <v>374</v>
      </c>
      <c r="K96" s="34"/>
      <c r="L96" s="79" t="s">
        <v>380</v>
      </c>
      <c r="M96" s="39" t="s">
        <v>376</v>
      </c>
      <c r="N96" s="41"/>
      <c r="O96" s="41"/>
      <c r="P96" s="68" t="s">
        <v>381</v>
      </c>
      <c r="Q96" s="41"/>
      <c r="R96" s="40" t="s">
        <v>72</v>
      </c>
      <c r="S96" s="70">
        <f>'[1]Sunny 12.16'!Q108</f>
        <v>1.35</v>
      </c>
      <c r="T96" s="40" t="s">
        <v>73</v>
      </c>
      <c r="U96" s="36"/>
      <c r="V96" s="80"/>
      <c r="W96" s="80"/>
      <c r="X96" s="80"/>
      <c r="Y96" s="81">
        <v>8.5</v>
      </c>
      <c r="Z96" s="81">
        <v>8.5</v>
      </c>
      <c r="AA96" s="81">
        <v>12.5</v>
      </c>
      <c r="AB96" s="47">
        <v>8</v>
      </c>
      <c r="AC96" s="82">
        <v>1</v>
      </c>
      <c r="AD96" s="49">
        <f t="shared" si="29"/>
        <v>9.0312499999999996E-4</v>
      </c>
      <c r="AE96" s="47">
        <v>63</v>
      </c>
      <c r="AF96" s="50">
        <f t="shared" si="30"/>
        <v>69757.785467128037</v>
      </c>
      <c r="AG96" s="51">
        <v>2250</v>
      </c>
      <c r="AH96" s="52">
        <f t="shared" si="31"/>
        <v>3.2254464285714282E-2</v>
      </c>
      <c r="AI96" s="86" t="s">
        <v>176</v>
      </c>
      <c r="AJ96" s="84">
        <v>3.4000000000000002E-2</v>
      </c>
      <c r="AK96" s="55">
        <f t="shared" si="32"/>
        <v>0.23400000000000001</v>
      </c>
      <c r="AL96" s="52">
        <f t="shared" si="33"/>
        <v>0.31590000000000001</v>
      </c>
      <c r="AM96" s="52">
        <f t="shared" si="34"/>
        <v>1.6981544642857145</v>
      </c>
      <c r="AN96" s="56">
        <v>0</v>
      </c>
      <c r="AO96" s="71">
        <f t="shared" si="35"/>
        <v>0</v>
      </c>
      <c r="AP96" s="74">
        <v>0.05</v>
      </c>
      <c r="AQ96" s="52">
        <f t="shared" si="36"/>
        <v>0.14750000000000002</v>
      </c>
      <c r="AR96" s="57">
        <v>0</v>
      </c>
      <c r="AS96" s="56">
        <v>0</v>
      </c>
      <c r="AT96" s="71">
        <f t="shared" si="37"/>
        <v>0</v>
      </c>
      <c r="AU96" s="52">
        <f t="shared" si="38"/>
        <v>0.14750000000000002</v>
      </c>
      <c r="AV96" s="52">
        <f t="shared" si="39"/>
        <v>1.8456544642857144</v>
      </c>
      <c r="AW96" s="117">
        <f t="shared" si="42"/>
        <v>0.37435441888619853</v>
      </c>
      <c r="AX96" s="70">
        <v>2.95</v>
      </c>
      <c r="AY96" s="41"/>
      <c r="AZ96" s="41"/>
      <c r="BA96" s="61"/>
      <c r="BB96" s="35">
        <v>500</v>
      </c>
      <c r="BC96" s="52">
        <f t="shared" si="50"/>
        <v>922.82723214285727</v>
      </c>
      <c r="BD96" s="71">
        <f t="shared" si="51"/>
        <v>1475</v>
      </c>
      <c r="BE96" s="61"/>
      <c r="BF96" s="63" t="str">
        <f t="shared" si="43"/>
        <v/>
      </c>
      <c r="BG96" s="41"/>
      <c r="BH96" s="41"/>
      <c r="BI96" s="35" t="s">
        <v>76</v>
      </c>
      <c r="BJ96" s="35" t="s">
        <v>77</v>
      </c>
      <c r="BK96" s="35" t="s">
        <v>171</v>
      </c>
    </row>
    <row r="97" spans="1:63" ht="20" customHeight="1" x14ac:dyDescent="0.35">
      <c r="A97" s="69"/>
      <c r="B97" s="34"/>
      <c r="C97" s="35"/>
      <c r="D97" s="34"/>
      <c r="E97" s="35" t="s">
        <v>98</v>
      </c>
      <c r="F97" s="35" t="s">
        <v>64</v>
      </c>
      <c r="G97" s="104" t="s">
        <v>372</v>
      </c>
      <c r="H97" s="35" t="s">
        <v>180</v>
      </c>
      <c r="I97" s="35" t="s">
        <v>181</v>
      </c>
      <c r="J97" s="78" t="s">
        <v>374</v>
      </c>
      <c r="K97" s="34"/>
      <c r="L97" s="79" t="s">
        <v>357</v>
      </c>
      <c r="M97" s="39" t="s">
        <v>376</v>
      </c>
      <c r="N97" s="41"/>
      <c r="O97" s="41"/>
      <c r="P97" s="68" t="s">
        <v>382</v>
      </c>
      <c r="Q97" s="41"/>
      <c r="R97" s="40" t="s">
        <v>72</v>
      </c>
      <c r="S97" s="70">
        <f>'[1]Sunny 12.16'!Q109</f>
        <v>1.35</v>
      </c>
      <c r="T97" s="40" t="s">
        <v>73</v>
      </c>
      <c r="U97" s="36"/>
      <c r="V97" s="80"/>
      <c r="W97" s="80"/>
      <c r="X97" s="80"/>
      <c r="Y97" s="81">
        <v>15</v>
      </c>
      <c r="Z97" s="81">
        <v>12</v>
      </c>
      <c r="AA97" s="81">
        <v>11.5</v>
      </c>
      <c r="AB97" s="47">
        <v>8</v>
      </c>
      <c r="AC97" s="82">
        <v>1</v>
      </c>
      <c r="AD97" s="49">
        <f t="shared" si="29"/>
        <v>2.0699999999999998E-3</v>
      </c>
      <c r="AE97" s="47">
        <v>63</v>
      </c>
      <c r="AF97" s="50">
        <f t="shared" si="30"/>
        <v>30434.782608695656</v>
      </c>
      <c r="AG97" s="51">
        <v>2250</v>
      </c>
      <c r="AH97" s="52">
        <f t="shared" si="31"/>
        <v>7.3928571428571427E-2</v>
      </c>
      <c r="AI97" s="86" t="s">
        <v>176</v>
      </c>
      <c r="AJ97" s="84">
        <v>3.4000000000000002E-2</v>
      </c>
      <c r="AK97" s="55">
        <f t="shared" si="32"/>
        <v>0.23400000000000001</v>
      </c>
      <c r="AL97" s="52">
        <f t="shared" si="33"/>
        <v>0.31590000000000001</v>
      </c>
      <c r="AM97" s="52">
        <f t="shared" si="34"/>
        <v>1.7398285714285715</v>
      </c>
      <c r="AN97" s="56">
        <v>0</v>
      </c>
      <c r="AO97" s="71">
        <f t="shared" si="35"/>
        <v>0</v>
      </c>
      <c r="AP97" s="74">
        <v>0.05</v>
      </c>
      <c r="AQ97" s="52">
        <f t="shared" si="36"/>
        <v>0.14750000000000002</v>
      </c>
      <c r="AR97" s="57">
        <v>0</v>
      </c>
      <c r="AS97" s="56">
        <v>0</v>
      </c>
      <c r="AT97" s="71">
        <f t="shared" si="37"/>
        <v>0</v>
      </c>
      <c r="AU97" s="52">
        <f t="shared" si="38"/>
        <v>0.14750000000000002</v>
      </c>
      <c r="AV97" s="52">
        <f t="shared" si="39"/>
        <v>1.8873285714285715</v>
      </c>
      <c r="AW97" s="117">
        <f t="shared" si="42"/>
        <v>0.36022760290556904</v>
      </c>
      <c r="AX97" s="70">
        <v>2.95</v>
      </c>
      <c r="AY97" s="41"/>
      <c r="AZ97" s="41"/>
      <c r="BA97" s="61"/>
      <c r="BB97" s="35">
        <v>500</v>
      </c>
      <c r="BC97" s="52">
        <f t="shared" si="50"/>
        <v>943.66428571428571</v>
      </c>
      <c r="BD97" s="71">
        <f t="shared" si="51"/>
        <v>1475</v>
      </c>
      <c r="BE97" s="61"/>
      <c r="BF97" s="63" t="str">
        <f t="shared" si="43"/>
        <v/>
      </c>
      <c r="BG97" s="41"/>
      <c r="BH97" s="41"/>
      <c r="BI97" s="35" t="s">
        <v>76</v>
      </c>
      <c r="BJ97" s="35" t="s">
        <v>77</v>
      </c>
      <c r="BK97" s="35" t="s">
        <v>171</v>
      </c>
    </row>
    <row r="98" spans="1:63" ht="20" customHeight="1" x14ac:dyDescent="0.35">
      <c r="A98" s="69"/>
      <c r="B98" s="34"/>
      <c r="C98" s="35"/>
      <c r="D98" s="34"/>
      <c r="E98" s="35" t="s">
        <v>98</v>
      </c>
      <c r="F98" s="35" t="s">
        <v>64</v>
      </c>
      <c r="G98" s="104" t="s">
        <v>372</v>
      </c>
      <c r="H98" s="35" t="s">
        <v>184</v>
      </c>
      <c r="I98" s="35" t="s">
        <v>185</v>
      </c>
      <c r="J98" s="78" t="s">
        <v>374</v>
      </c>
      <c r="K98" s="34"/>
      <c r="L98" s="79" t="s">
        <v>383</v>
      </c>
      <c r="M98" s="39" t="s">
        <v>376</v>
      </c>
      <c r="N98" s="41"/>
      <c r="O98" s="41"/>
      <c r="P98" s="68" t="s">
        <v>384</v>
      </c>
      <c r="Q98" s="41"/>
      <c r="R98" s="40" t="s">
        <v>72</v>
      </c>
      <c r="S98" s="70">
        <f>'[1]Sunny 12.16'!Q110</f>
        <v>2.06</v>
      </c>
      <c r="T98" s="40" t="s">
        <v>73</v>
      </c>
      <c r="U98" s="36"/>
      <c r="V98" s="80"/>
      <c r="W98" s="80"/>
      <c r="X98" s="80"/>
      <c r="Y98" s="81">
        <v>12</v>
      </c>
      <c r="Z98" s="81">
        <v>12</v>
      </c>
      <c r="AA98" s="81">
        <v>13</v>
      </c>
      <c r="AB98" s="47">
        <v>8</v>
      </c>
      <c r="AC98" s="82">
        <v>1</v>
      </c>
      <c r="AD98" s="49">
        <f t="shared" si="29"/>
        <v>1.872E-3</v>
      </c>
      <c r="AE98" s="47">
        <v>63</v>
      </c>
      <c r="AF98" s="50">
        <f t="shared" si="30"/>
        <v>33653.846153846156</v>
      </c>
      <c r="AG98" s="51">
        <v>2250</v>
      </c>
      <c r="AH98" s="52">
        <f t="shared" si="31"/>
        <v>6.6857142857142851E-2</v>
      </c>
      <c r="AI98" s="86" t="s">
        <v>176</v>
      </c>
      <c r="AJ98" s="84">
        <v>3.4000000000000002E-2</v>
      </c>
      <c r="AK98" s="55">
        <f t="shared" si="32"/>
        <v>0.23400000000000001</v>
      </c>
      <c r="AL98" s="52">
        <f t="shared" si="33"/>
        <v>0.48204000000000002</v>
      </c>
      <c r="AM98" s="52">
        <f t="shared" si="34"/>
        <v>2.6088971428571428</v>
      </c>
      <c r="AN98" s="56">
        <v>0</v>
      </c>
      <c r="AO98" s="71">
        <f t="shared" si="35"/>
        <v>0</v>
      </c>
      <c r="AP98" s="74">
        <v>0.05</v>
      </c>
      <c r="AQ98" s="52">
        <f t="shared" si="36"/>
        <v>0.22500000000000001</v>
      </c>
      <c r="AR98" s="57">
        <v>0</v>
      </c>
      <c r="AS98" s="56">
        <v>0</v>
      </c>
      <c r="AT98" s="71">
        <f t="shared" si="37"/>
        <v>0</v>
      </c>
      <c r="AU98" s="52">
        <f t="shared" si="38"/>
        <v>0.22500000000000001</v>
      </c>
      <c r="AV98" s="52">
        <f t="shared" si="39"/>
        <v>2.8338971428571429</v>
      </c>
      <c r="AW98" s="117">
        <f t="shared" si="42"/>
        <v>0.37024507936507933</v>
      </c>
      <c r="AX98" s="70">
        <v>4.5</v>
      </c>
      <c r="AY98" s="41"/>
      <c r="AZ98" s="41"/>
      <c r="BA98" s="61"/>
      <c r="BB98" s="35">
        <v>500</v>
      </c>
      <c r="BC98" s="52">
        <f t="shared" si="50"/>
        <v>1416.9485714285715</v>
      </c>
      <c r="BD98" s="71">
        <f t="shared" si="51"/>
        <v>2250</v>
      </c>
      <c r="BE98" s="61"/>
      <c r="BF98" s="63" t="str">
        <f t="shared" si="43"/>
        <v/>
      </c>
      <c r="BG98" s="41"/>
      <c r="BH98" s="41"/>
      <c r="BI98" s="35" t="s">
        <v>76</v>
      </c>
      <c r="BJ98" s="35" t="s">
        <v>77</v>
      </c>
      <c r="BK98" s="35" t="s">
        <v>171</v>
      </c>
    </row>
    <row r="99" spans="1:63" ht="20" customHeight="1" x14ac:dyDescent="0.35">
      <c r="A99" s="69"/>
      <c r="B99" s="34"/>
      <c r="C99" s="35"/>
      <c r="D99" s="34"/>
      <c r="E99" s="35" t="s">
        <v>98</v>
      </c>
      <c r="F99" s="35" t="s">
        <v>64</v>
      </c>
      <c r="G99" s="104" t="s">
        <v>372</v>
      </c>
      <c r="H99" s="35" t="s">
        <v>271</v>
      </c>
      <c r="I99" s="35" t="s">
        <v>189</v>
      </c>
      <c r="J99" s="78" t="s">
        <v>374</v>
      </c>
      <c r="K99" s="34"/>
      <c r="L99" s="79" t="s">
        <v>385</v>
      </c>
      <c r="M99" s="39" t="s">
        <v>376</v>
      </c>
      <c r="N99" s="41"/>
      <c r="O99" s="41"/>
      <c r="P99" s="68" t="s">
        <v>386</v>
      </c>
      <c r="Q99" s="41"/>
      <c r="R99" s="40" t="s">
        <v>72</v>
      </c>
      <c r="S99" s="70">
        <f>'[1]Sunny 12.16'!Q111</f>
        <v>2.16</v>
      </c>
      <c r="T99" s="40" t="s">
        <v>73</v>
      </c>
      <c r="U99" s="36"/>
      <c r="V99" s="80"/>
      <c r="W99" s="80"/>
      <c r="X99" s="80"/>
      <c r="Y99" s="81">
        <v>17</v>
      </c>
      <c r="Z99" s="81">
        <v>9</v>
      </c>
      <c r="AA99" s="81">
        <v>12</v>
      </c>
      <c r="AB99" s="47">
        <v>8</v>
      </c>
      <c r="AC99" s="82">
        <v>1</v>
      </c>
      <c r="AD99" s="49">
        <f t="shared" si="29"/>
        <v>1.836E-3</v>
      </c>
      <c r="AE99" s="47">
        <v>63</v>
      </c>
      <c r="AF99" s="50">
        <f t="shared" si="30"/>
        <v>34313.725490196077</v>
      </c>
      <c r="AG99" s="51">
        <v>2250</v>
      </c>
      <c r="AH99" s="52">
        <f t="shared" si="31"/>
        <v>6.5571428571428572E-2</v>
      </c>
      <c r="AI99" s="86" t="s">
        <v>176</v>
      </c>
      <c r="AJ99" s="84">
        <v>3.4000000000000002E-2</v>
      </c>
      <c r="AK99" s="55">
        <f t="shared" si="32"/>
        <v>0.23400000000000001</v>
      </c>
      <c r="AL99" s="52">
        <f t="shared" si="33"/>
        <v>0.50544000000000011</v>
      </c>
      <c r="AM99" s="52">
        <f t="shared" si="34"/>
        <v>2.7310114285714286</v>
      </c>
      <c r="AN99" s="56">
        <v>0</v>
      </c>
      <c r="AO99" s="71">
        <f t="shared" si="35"/>
        <v>0</v>
      </c>
      <c r="AP99" s="74">
        <v>0.05</v>
      </c>
      <c r="AQ99" s="52">
        <f t="shared" si="36"/>
        <v>0.24500000000000002</v>
      </c>
      <c r="AR99" s="57">
        <v>0</v>
      </c>
      <c r="AS99" s="56">
        <v>0</v>
      </c>
      <c r="AT99" s="71">
        <f t="shared" si="37"/>
        <v>0</v>
      </c>
      <c r="AU99" s="52">
        <f t="shared" si="38"/>
        <v>0.24500000000000002</v>
      </c>
      <c r="AV99" s="52">
        <f t="shared" si="39"/>
        <v>2.9760114285714288</v>
      </c>
      <c r="AW99" s="117">
        <f t="shared" si="42"/>
        <v>0.39265072886297375</v>
      </c>
      <c r="AX99" s="70">
        <v>4.9000000000000004</v>
      </c>
      <c r="AY99" s="41"/>
      <c r="AZ99" s="41"/>
      <c r="BA99" s="61"/>
      <c r="BB99" s="35">
        <v>500</v>
      </c>
      <c r="BC99" s="52">
        <f t="shared" si="50"/>
        <v>1488.0057142857145</v>
      </c>
      <c r="BD99" s="71">
        <f t="shared" si="51"/>
        <v>2450</v>
      </c>
      <c r="BE99" s="61"/>
      <c r="BF99" s="63" t="str">
        <f t="shared" si="43"/>
        <v/>
      </c>
      <c r="BG99" s="41"/>
      <c r="BH99" s="41"/>
      <c r="BI99" s="35" t="s">
        <v>76</v>
      </c>
      <c r="BJ99" s="35" t="s">
        <v>77</v>
      </c>
      <c r="BK99" s="35" t="s">
        <v>171</v>
      </c>
    </row>
    <row r="100" spans="1:63" ht="20" customHeight="1" x14ac:dyDescent="0.35">
      <c r="A100" s="69"/>
      <c r="B100" s="34"/>
      <c r="C100" s="35"/>
      <c r="D100" s="34"/>
      <c r="E100" s="35" t="s">
        <v>98</v>
      </c>
      <c r="F100" s="35" t="s">
        <v>64</v>
      </c>
      <c r="G100" s="104" t="s">
        <v>372</v>
      </c>
      <c r="H100" s="35" t="s">
        <v>192</v>
      </c>
      <c r="I100" s="35" t="s">
        <v>94</v>
      </c>
      <c r="J100" s="78" t="s">
        <v>374</v>
      </c>
      <c r="K100" s="34"/>
      <c r="L100" s="79" t="s">
        <v>387</v>
      </c>
      <c r="M100" s="39" t="s">
        <v>376</v>
      </c>
      <c r="N100" s="41"/>
      <c r="O100" s="41"/>
      <c r="P100" s="68" t="s">
        <v>388</v>
      </c>
      <c r="Q100" s="41"/>
      <c r="R100" s="40" t="s">
        <v>72</v>
      </c>
      <c r="S100" s="70">
        <f>'[1]Sunny 12.16'!Q112</f>
        <v>2.4500000000000002</v>
      </c>
      <c r="T100" s="40" t="s">
        <v>73</v>
      </c>
      <c r="U100" s="36"/>
      <c r="V100" s="80"/>
      <c r="W100" s="80"/>
      <c r="X100" s="80"/>
      <c r="Y100" s="81">
        <v>27</v>
      </c>
      <c r="Z100" s="81">
        <v>14</v>
      </c>
      <c r="AA100" s="81">
        <v>4</v>
      </c>
      <c r="AB100" s="47">
        <v>8</v>
      </c>
      <c r="AC100" s="82">
        <v>1</v>
      </c>
      <c r="AD100" s="49">
        <f t="shared" si="29"/>
        <v>1.5120000000000001E-3</v>
      </c>
      <c r="AE100" s="47">
        <v>63</v>
      </c>
      <c r="AF100" s="50">
        <f t="shared" si="30"/>
        <v>41666.666666666664</v>
      </c>
      <c r="AG100" s="51">
        <v>2250</v>
      </c>
      <c r="AH100" s="52">
        <f t="shared" si="31"/>
        <v>5.4000000000000006E-2</v>
      </c>
      <c r="AI100" s="86" t="s">
        <v>176</v>
      </c>
      <c r="AJ100" s="84">
        <v>3.4000000000000002E-2</v>
      </c>
      <c r="AK100" s="55">
        <f t="shared" si="32"/>
        <v>0.23400000000000001</v>
      </c>
      <c r="AL100" s="52">
        <f t="shared" si="33"/>
        <v>0.57330000000000003</v>
      </c>
      <c r="AM100" s="52">
        <f t="shared" si="34"/>
        <v>3.0773000000000001</v>
      </c>
      <c r="AN100" s="56">
        <v>0</v>
      </c>
      <c r="AO100" s="71">
        <f t="shared" si="35"/>
        <v>0</v>
      </c>
      <c r="AP100" s="74">
        <v>0.05</v>
      </c>
      <c r="AQ100" s="52">
        <f t="shared" si="36"/>
        <v>0.23750000000000002</v>
      </c>
      <c r="AR100" s="57">
        <v>0</v>
      </c>
      <c r="AS100" s="56">
        <v>0</v>
      </c>
      <c r="AT100" s="71">
        <f t="shared" si="37"/>
        <v>0</v>
      </c>
      <c r="AU100" s="52">
        <f t="shared" si="38"/>
        <v>0.23750000000000002</v>
      </c>
      <c r="AV100" s="52">
        <f t="shared" si="39"/>
        <v>3.3148</v>
      </c>
      <c r="AW100" s="117">
        <f t="shared" si="42"/>
        <v>0.30214736842105266</v>
      </c>
      <c r="AX100" s="70">
        <v>4.75</v>
      </c>
      <c r="AY100" s="41"/>
      <c r="AZ100" s="41"/>
      <c r="BA100" s="61"/>
      <c r="BB100" s="35">
        <v>500</v>
      </c>
      <c r="BC100" s="52">
        <f t="shared" si="50"/>
        <v>1657.4</v>
      </c>
      <c r="BD100" s="71">
        <f t="shared" si="51"/>
        <v>2375</v>
      </c>
      <c r="BE100" s="61"/>
      <c r="BF100" s="63" t="str">
        <f t="shared" si="43"/>
        <v/>
      </c>
      <c r="BG100" s="41"/>
      <c r="BH100" s="41"/>
      <c r="BI100" s="35" t="s">
        <v>76</v>
      </c>
      <c r="BJ100" s="35" t="s">
        <v>77</v>
      </c>
      <c r="BK100" s="35" t="s">
        <v>171</v>
      </c>
    </row>
    <row r="101" spans="1:63" ht="20" customHeight="1" x14ac:dyDescent="0.35">
      <c r="A101" s="69"/>
      <c r="B101" s="34"/>
      <c r="C101" s="35"/>
      <c r="D101" s="34"/>
      <c r="E101" s="35" t="s">
        <v>98</v>
      </c>
      <c r="F101" s="35" t="s">
        <v>64</v>
      </c>
      <c r="G101" s="104" t="s">
        <v>372</v>
      </c>
      <c r="H101" s="88" t="s">
        <v>199</v>
      </c>
      <c r="I101" s="88" t="s">
        <v>200</v>
      </c>
      <c r="J101" s="78" t="s">
        <v>374</v>
      </c>
      <c r="K101" s="34"/>
      <c r="L101" s="79" t="s">
        <v>389</v>
      </c>
      <c r="M101" s="39" t="s">
        <v>376</v>
      </c>
      <c r="N101" s="41"/>
      <c r="O101" s="41"/>
      <c r="P101" s="68" t="s">
        <v>390</v>
      </c>
      <c r="Q101" s="41"/>
      <c r="R101" s="40" t="s">
        <v>72</v>
      </c>
      <c r="S101" s="70">
        <f>'[1]Sunny 12.16'!Q113</f>
        <v>3.6</v>
      </c>
      <c r="T101" s="40" t="s">
        <v>73</v>
      </c>
      <c r="U101" s="36"/>
      <c r="V101" s="80"/>
      <c r="W101" s="80"/>
      <c r="X101" s="80"/>
      <c r="Y101" s="81">
        <v>12</v>
      </c>
      <c r="Z101" s="81">
        <v>12</v>
      </c>
      <c r="AA101" s="81">
        <v>43</v>
      </c>
      <c r="AB101" s="47">
        <v>8</v>
      </c>
      <c r="AC101" s="82">
        <v>1</v>
      </c>
      <c r="AD101" s="49">
        <f t="shared" si="29"/>
        <v>6.1919999999999996E-3</v>
      </c>
      <c r="AE101" s="47">
        <v>63</v>
      </c>
      <c r="AF101" s="50">
        <f t="shared" si="30"/>
        <v>10174.418604651164</v>
      </c>
      <c r="AG101" s="51">
        <v>2250</v>
      </c>
      <c r="AH101" s="52">
        <f t="shared" si="31"/>
        <v>0.22114285714285711</v>
      </c>
      <c r="AI101" s="86" t="s">
        <v>176</v>
      </c>
      <c r="AJ101" s="84">
        <v>3.4000000000000002E-2</v>
      </c>
      <c r="AK101" s="55">
        <f t="shared" si="32"/>
        <v>0.23400000000000001</v>
      </c>
      <c r="AL101" s="52">
        <f t="shared" si="33"/>
        <v>0.84240000000000004</v>
      </c>
      <c r="AM101" s="52">
        <f t="shared" si="34"/>
        <v>4.6635428571428577</v>
      </c>
      <c r="AN101" s="56">
        <v>0</v>
      </c>
      <c r="AO101" s="71">
        <f t="shared" si="35"/>
        <v>0</v>
      </c>
      <c r="AP101" s="74">
        <v>0.05</v>
      </c>
      <c r="AQ101" s="52">
        <f t="shared" si="36"/>
        <v>0.35499999999999998</v>
      </c>
      <c r="AR101" s="57">
        <v>0</v>
      </c>
      <c r="AS101" s="56">
        <v>0</v>
      </c>
      <c r="AT101" s="71">
        <f t="shared" si="37"/>
        <v>0</v>
      </c>
      <c r="AU101" s="52">
        <f t="shared" si="38"/>
        <v>0.35499999999999998</v>
      </c>
      <c r="AV101" s="52">
        <f t="shared" si="39"/>
        <v>5.0185428571428581</v>
      </c>
      <c r="AW101" s="117">
        <f t="shared" si="42"/>
        <v>0.29316297786720308</v>
      </c>
      <c r="AX101" s="70">
        <v>7.1</v>
      </c>
      <c r="AY101" s="41"/>
      <c r="AZ101" s="41"/>
      <c r="BA101" s="61"/>
      <c r="BB101" s="35">
        <v>500</v>
      </c>
      <c r="BC101" s="52">
        <f t="shared" si="50"/>
        <v>2509.2714285714292</v>
      </c>
      <c r="BD101" s="71">
        <f t="shared" si="51"/>
        <v>3550</v>
      </c>
      <c r="BE101" s="61"/>
      <c r="BF101" s="63" t="str">
        <f t="shared" si="43"/>
        <v/>
      </c>
      <c r="BG101" s="41"/>
      <c r="BH101" s="41"/>
      <c r="BI101" s="35" t="s">
        <v>76</v>
      </c>
      <c r="BJ101" s="35" t="s">
        <v>77</v>
      </c>
      <c r="BK101" s="35" t="s">
        <v>171</v>
      </c>
    </row>
    <row r="102" spans="1:63" ht="20" customHeight="1" x14ac:dyDescent="0.35">
      <c r="A102" s="69"/>
      <c r="B102" s="34"/>
      <c r="C102" s="35"/>
      <c r="D102" s="34"/>
      <c r="E102" s="35" t="s">
        <v>98</v>
      </c>
      <c r="F102" s="35" t="s">
        <v>64</v>
      </c>
      <c r="G102" s="104" t="s">
        <v>372</v>
      </c>
      <c r="H102" s="88" t="s">
        <v>203</v>
      </c>
      <c r="I102" s="88" t="s">
        <v>204</v>
      </c>
      <c r="J102" s="78" t="s">
        <v>374</v>
      </c>
      <c r="K102" s="34"/>
      <c r="L102" s="79" t="s">
        <v>391</v>
      </c>
      <c r="M102" s="39" t="s">
        <v>376</v>
      </c>
      <c r="N102" s="41"/>
      <c r="O102" s="41"/>
      <c r="P102" s="68" t="s">
        <v>392</v>
      </c>
      <c r="Q102" s="41"/>
      <c r="R102" s="40" t="s">
        <v>72</v>
      </c>
      <c r="S102" s="70">
        <f>'[1]Sunny 12.16'!Q114</f>
        <v>3.86</v>
      </c>
      <c r="T102" s="40" t="s">
        <v>73</v>
      </c>
      <c r="U102" s="36"/>
      <c r="V102" s="80"/>
      <c r="W102" s="80"/>
      <c r="X102" s="80"/>
      <c r="Y102" s="81">
        <v>21</v>
      </c>
      <c r="Z102" s="81">
        <v>21</v>
      </c>
      <c r="AA102" s="81">
        <v>22</v>
      </c>
      <c r="AB102" s="47">
        <v>8</v>
      </c>
      <c r="AC102" s="82">
        <v>1</v>
      </c>
      <c r="AD102" s="49">
        <f t="shared" si="29"/>
        <v>9.7020000000000006E-3</v>
      </c>
      <c r="AE102" s="47">
        <v>63</v>
      </c>
      <c r="AF102" s="50">
        <f t="shared" si="30"/>
        <v>6493.5064935064929</v>
      </c>
      <c r="AG102" s="51">
        <v>2250</v>
      </c>
      <c r="AH102" s="52">
        <f t="shared" si="31"/>
        <v>0.34650000000000003</v>
      </c>
      <c r="AI102" s="86" t="s">
        <v>176</v>
      </c>
      <c r="AJ102" s="84">
        <v>3.4000000000000002E-2</v>
      </c>
      <c r="AK102" s="55">
        <f t="shared" si="32"/>
        <v>0.23400000000000001</v>
      </c>
      <c r="AL102" s="52">
        <f t="shared" si="33"/>
        <v>0.90324000000000004</v>
      </c>
      <c r="AM102" s="52">
        <f t="shared" si="34"/>
        <v>5.1097400000000004</v>
      </c>
      <c r="AN102" s="56">
        <v>0</v>
      </c>
      <c r="AO102" s="71">
        <f t="shared" si="35"/>
        <v>0</v>
      </c>
      <c r="AP102" s="74">
        <v>0.05</v>
      </c>
      <c r="AQ102" s="52">
        <f t="shared" si="36"/>
        <v>0.39500000000000002</v>
      </c>
      <c r="AR102" s="57">
        <v>0</v>
      </c>
      <c r="AS102" s="56">
        <v>0</v>
      </c>
      <c r="AT102" s="71">
        <f t="shared" si="37"/>
        <v>0</v>
      </c>
      <c r="AU102" s="52">
        <f t="shared" si="38"/>
        <v>0.39500000000000002</v>
      </c>
      <c r="AV102" s="52">
        <f t="shared" si="39"/>
        <v>5.50474</v>
      </c>
      <c r="AW102" s="117">
        <f t="shared" si="42"/>
        <v>0.3031974683544304</v>
      </c>
      <c r="AX102" s="70">
        <v>7.9</v>
      </c>
      <c r="AY102" s="41"/>
      <c r="AZ102" s="41"/>
      <c r="BA102" s="61"/>
      <c r="BB102" s="35">
        <v>500</v>
      </c>
      <c r="BC102" s="52">
        <f t="shared" si="50"/>
        <v>2752.37</v>
      </c>
      <c r="BD102" s="71">
        <f t="shared" si="51"/>
        <v>3950</v>
      </c>
      <c r="BE102" s="61"/>
      <c r="BF102" s="63" t="str">
        <f t="shared" si="43"/>
        <v/>
      </c>
      <c r="BG102" s="41"/>
      <c r="BH102" s="41"/>
      <c r="BI102" s="35" t="s">
        <v>76</v>
      </c>
      <c r="BJ102" s="35" t="s">
        <v>77</v>
      </c>
      <c r="BK102" s="35" t="s">
        <v>171</v>
      </c>
    </row>
    <row r="103" spans="1:63" ht="20" customHeight="1" x14ac:dyDescent="0.35">
      <c r="A103" s="69"/>
      <c r="B103" s="34"/>
      <c r="C103" s="35"/>
      <c r="D103" s="34"/>
      <c r="E103" s="35" t="s">
        <v>98</v>
      </c>
      <c r="F103" s="35" t="s">
        <v>64</v>
      </c>
      <c r="G103" s="104" t="s">
        <v>372</v>
      </c>
      <c r="H103" s="35" t="s">
        <v>281</v>
      </c>
      <c r="I103" s="35" t="s">
        <v>208</v>
      </c>
      <c r="J103" s="78" t="s">
        <v>374</v>
      </c>
      <c r="K103" s="34"/>
      <c r="L103" s="79" t="s">
        <v>209</v>
      </c>
      <c r="M103" s="39" t="s">
        <v>376</v>
      </c>
      <c r="N103" s="41"/>
      <c r="O103" s="41"/>
      <c r="P103" s="68" t="s">
        <v>393</v>
      </c>
      <c r="Q103" s="41"/>
      <c r="R103" s="40" t="s">
        <v>72</v>
      </c>
      <c r="S103" s="70">
        <f>'[1]Sunny 12.16'!Q115</f>
        <v>6.1</v>
      </c>
      <c r="T103" s="40" t="s">
        <v>73</v>
      </c>
      <c r="U103" s="36"/>
      <c r="V103" s="80"/>
      <c r="W103" s="80"/>
      <c r="X103" s="80"/>
      <c r="Y103" s="81">
        <v>25</v>
      </c>
      <c r="Z103" s="81">
        <v>25</v>
      </c>
      <c r="AA103" s="81">
        <v>30</v>
      </c>
      <c r="AB103" s="47">
        <v>8</v>
      </c>
      <c r="AC103" s="82">
        <v>1</v>
      </c>
      <c r="AD103" s="49">
        <f t="shared" si="29"/>
        <v>1.8749999999999999E-2</v>
      </c>
      <c r="AE103" s="47">
        <v>63</v>
      </c>
      <c r="AF103" s="50">
        <f t="shared" si="30"/>
        <v>3360</v>
      </c>
      <c r="AG103" s="51">
        <v>2250</v>
      </c>
      <c r="AH103" s="52">
        <f t="shared" si="31"/>
        <v>0.6696428571428571</v>
      </c>
      <c r="AI103" s="86" t="s">
        <v>176</v>
      </c>
      <c r="AJ103" s="84">
        <v>3.4000000000000002E-2</v>
      </c>
      <c r="AK103" s="55">
        <f t="shared" si="32"/>
        <v>0.23400000000000001</v>
      </c>
      <c r="AL103" s="52">
        <f t="shared" si="33"/>
        <v>1.4274</v>
      </c>
      <c r="AM103" s="52">
        <f t="shared" si="34"/>
        <v>8.197042857142856</v>
      </c>
      <c r="AN103" s="56">
        <v>0</v>
      </c>
      <c r="AO103" s="71">
        <f t="shared" si="35"/>
        <v>0</v>
      </c>
      <c r="AP103" s="74">
        <v>0.05</v>
      </c>
      <c r="AQ103" s="52">
        <f t="shared" si="36"/>
        <v>0.625</v>
      </c>
      <c r="AR103" s="57">
        <v>0</v>
      </c>
      <c r="AS103" s="56">
        <v>0</v>
      </c>
      <c r="AT103" s="71">
        <f t="shared" si="37"/>
        <v>0</v>
      </c>
      <c r="AU103" s="52">
        <f t="shared" si="38"/>
        <v>0.625</v>
      </c>
      <c r="AV103" s="52">
        <f t="shared" si="39"/>
        <v>8.822042857142856</v>
      </c>
      <c r="AW103" s="117">
        <f t="shared" si="42"/>
        <v>0.29423657142857151</v>
      </c>
      <c r="AX103" s="70">
        <v>12.5</v>
      </c>
      <c r="AY103" s="41"/>
      <c r="AZ103" s="41"/>
      <c r="BA103" s="61"/>
      <c r="BB103" s="35">
        <v>500</v>
      </c>
      <c r="BC103" s="52">
        <f t="shared" si="50"/>
        <v>4411.0214285714283</v>
      </c>
      <c r="BD103" s="71">
        <f t="shared" si="51"/>
        <v>6250</v>
      </c>
      <c r="BE103" s="61"/>
      <c r="BF103" s="63" t="str">
        <f t="shared" si="43"/>
        <v/>
      </c>
      <c r="BG103" s="41"/>
      <c r="BH103" s="41"/>
      <c r="BI103" s="35" t="s">
        <v>76</v>
      </c>
      <c r="BJ103" s="35" t="s">
        <v>77</v>
      </c>
      <c r="BK103" s="35" t="s">
        <v>171</v>
      </c>
    </row>
    <row r="104" spans="1:63" ht="20" customHeight="1" x14ac:dyDescent="0.35">
      <c r="A104" s="69"/>
      <c r="B104" s="36"/>
      <c r="C104" s="67"/>
      <c r="D104" s="122" t="s">
        <v>344</v>
      </c>
      <c r="E104" s="67"/>
      <c r="F104" s="35" t="s">
        <v>64</v>
      </c>
      <c r="G104" s="104" t="s">
        <v>394</v>
      </c>
      <c r="H104" s="67" t="s">
        <v>319</v>
      </c>
      <c r="I104" s="67" t="str">
        <f t="shared" ref="I104:I115" si="52">H104</f>
        <v>Resin Lotion Pump(balck stainless steel pump )</v>
      </c>
      <c r="J104" s="37" t="s">
        <v>395</v>
      </c>
      <c r="K104" s="36" t="s">
        <v>395</v>
      </c>
      <c r="L104" s="112" t="s">
        <v>396</v>
      </c>
      <c r="M104" s="113" t="s">
        <v>397</v>
      </c>
      <c r="N104" s="41"/>
      <c r="O104" s="41"/>
      <c r="P104" s="121" t="s">
        <v>398</v>
      </c>
      <c r="Q104" s="41"/>
      <c r="R104" s="40" t="s">
        <v>72</v>
      </c>
      <c r="S104" s="70">
        <f>'[1]Sunny 12.16'!Q117</f>
        <v>2.35</v>
      </c>
      <c r="T104" s="40" t="s">
        <v>73</v>
      </c>
      <c r="U104" s="36" t="s">
        <v>399</v>
      </c>
      <c r="V104" s="114">
        <v>56</v>
      </c>
      <c r="W104" s="114">
        <v>31</v>
      </c>
      <c r="X104" s="114">
        <v>42</v>
      </c>
      <c r="Y104" s="115">
        <v>16.5</v>
      </c>
      <c r="Z104" s="115">
        <v>8.5</v>
      </c>
      <c r="AA104" s="115">
        <v>22</v>
      </c>
      <c r="AB104" s="47">
        <v>8</v>
      </c>
      <c r="AC104" s="116">
        <v>2</v>
      </c>
      <c r="AD104" s="49">
        <f t="shared" si="29"/>
        <v>3.0855000000000001E-3</v>
      </c>
      <c r="AE104" s="47">
        <v>63</v>
      </c>
      <c r="AF104" s="50">
        <f t="shared" si="30"/>
        <v>40836.169178415163</v>
      </c>
      <c r="AG104" s="51">
        <v>2250</v>
      </c>
      <c r="AH104" s="52">
        <f t="shared" si="31"/>
        <v>5.5098214285714292E-2</v>
      </c>
      <c r="AI104" s="83" t="s">
        <v>170</v>
      </c>
      <c r="AJ104" s="84">
        <v>1.7999999999999999E-2</v>
      </c>
      <c r="AK104" s="55">
        <f t="shared" si="32"/>
        <v>0.218</v>
      </c>
      <c r="AL104" s="52">
        <f t="shared" si="33"/>
        <v>0.51229999999999998</v>
      </c>
      <c r="AM104" s="52">
        <f t="shared" si="34"/>
        <v>2.917398214285714</v>
      </c>
      <c r="AN104" s="56">
        <v>0</v>
      </c>
      <c r="AO104" s="71">
        <f t="shared" si="35"/>
        <v>0</v>
      </c>
      <c r="AP104" s="74">
        <v>0</v>
      </c>
      <c r="AQ104" s="52">
        <f t="shared" si="36"/>
        <v>0</v>
      </c>
      <c r="AR104" s="57">
        <v>0</v>
      </c>
      <c r="AS104" s="56">
        <v>0</v>
      </c>
      <c r="AT104" s="71">
        <f t="shared" si="37"/>
        <v>0</v>
      </c>
      <c r="AU104" s="52">
        <f t="shared" si="38"/>
        <v>0</v>
      </c>
      <c r="AV104" s="52">
        <f t="shared" si="39"/>
        <v>2.917398214285714</v>
      </c>
      <c r="AW104" s="117">
        <f t="shared" si="42"/>
        <v>0.35168928571428576</v>
      </c>
      <c r="AX104" s="65">
        <v>4.5</v>
      </c>
      <c r="AY104" s="41"/>
      <c r="AZ104" s="41"/>
      <c r="BA104" s="61"/>
      <c r="BB104" s="67">
        <v>1000</v>
      </c>
      <c r="BC104" s="52">
        <f t="shared" ref="BC104:BC115" si="53">IF(ISERROR(AV104*BB104),"",AV104*BB104)</f>
        <v>2917.3982142857139</v>
      </c>
      <c r="BD104" s="71">
        <f t="shared" ref="BD104:BD115" si="54">IF(ISERROR(AX104*BB104),"",AX104*BB104)</f>
        <v>4500</v>
      </c>
      <c r="BE104" s="61"/>
      <c r="BF104" s="63">
        <f t="shared" si="43"/>
        <v>36.456000000000003</v>
      </c>
      <c r="BG104" s="41"/>
      <c r="BH104" s="41"/>
      <c r="BI104" s="35" t="s">
        <v>76</v>
      </c>
      <c r="BJ104" s="67" t="s">
        <v>77</v>
      </c>
      <c r="BK104" s="67" t="s">
        <v>324</v>
      </c>
    </row>
    <row r="105" spans="1:63" ht="20" customHeight="1" x14ac:dyDescent="0.35">
      <c r="A105" s="69"/>
      <c r="B105" s="36"/>
      <c r="C105" s="35"/>
      <c r="D105" s="122"/>
      <c r="E105" s="35"/>
      <c r="F105" s="35" t="s">
        <v>64</v>
      </c>
      <c r="G105" s="104" t="s">
        <v>394</v>
      </c>
      <c r="H105" s="35" t="s">
        <v>172</v>
      </c>
      <c r="I105" s="35" t="str">
        <f t="shared" si="52"/>
        <v>Resin Toothbrush holder</v>
      </c>
      <c r="J105" s="37" t="s">
        <v>395</v>
      </c>
      <c r="K105" s="36"/>
      <c r="L105" s="79" t="s">
        <v>400</v>
      </c>
      <c r="M105" s="113" t="s">
        <v>397</v>
      </c>
      <c r="N105" s="41"/>
      <c r="O105" s="41"/>
      <c r="P105" s="121" t="s">
        <v>401</v>
      </c>
      <c r="Q105" s="41"/>
      <c r="R105" s="40" t="s">
        <v>72</v>
      </c>
      <c r="S105" s="70">
        <f>'[1]Sunny 12.16'!Q118</f>
        <v>1.45</v>
      </c>
      <c r="T105" s="40" t="s">
        <v>73</v>
      </c>
      <c r="U105" s="36"/>
      <c r="V105" s="114"/>
      <c r="W105" s="114"/>
      <c r="X105" s="114"/>
      <c r="Y105" s="81">
        <v>8.5</v>
      </c>
      <c r="Z105" s="81">
        <v>8.5</v>
      </c>
      <c r="AA105" s="81">
        <v>13</v>
      </c>
      <c r="AB105" s="47">
        <v>8</v>
      </c>
      <c r="AC105" s="82">
        <v>1</v>
      </c>
      <c r="AD105" s="49">
        <f t="shared" si="29"/>
        <v>9.3924999999999998E-4</v>
      </c>
      <c r="AE105" s="47">
        <v>63</v>
      </c>
      <c r="AF105" s="50">
        <f t="shared" si="30"/>
        <v>67074.793718392335</v>
      </c>
      <c r="AG105" s="51">
        <v>2250</v>
      </c>
      <c r="AH105" s="52">
        <f t="shared" si="31"/>
        <v>3.3544642857142856E-2</v>
      </c>
      <c r="AI105" s="86" t="s">
        <v>176</v>
      </c>
      <c r="AJ105" s="84">
        <v>3.4000000000000002E-2</v>
      </c>
      <c r="AK105" s="55">
        <f t="shared" si="32"/>
        <v>0.23400000000000001</v>
      </c>
      <c r="AL105" s="52">
        <f t="shared" si="33"/>
        <v>0.33929999999999999</v>
      </c>
      <c r="AM105" s="52">
        <f t="shared" si="34"/>
        <v>1.8228446428571428</v>
      </c>
      <c r="AN105" s="56">
        <v>0</v>
      </c>
      <c r="AO105" s="71">
        <f t="shared" si="35"/>
        <v>0</v>
      </c>
      <c r="AP105" s="74">
        <v>0</v>
      </c>
      <c r="AQ105" s="52">
        <f t="shared" si="36"/>
        <v>0</v>
      </c>
      <c r="AR105" s="57">
        <v>0</v>
      </c>
      <c r="AS105" s="56">
        <v>0</v>
      </c>
      <c r="AT105" s="71">
        <f t="shared" si="37"/>
        <v>0</v>
      </c>
      <c r="AU105" s="52">
        <f t="shared" si="38"/>
        <v>0</v>
      </c>
      <c r="AV105" s="52">
        <f t="shared" si="39"/>
        <v>1.8228446428571428</v>
      </c>
      <c r="AW105" s="117">
        <f t="shared" si="42"/>
        <v>0.31213409703504047</v>
      </c>
      <c r="AX105" s="65">
        <v>2.65</v>
      </c>
      <c r="AY105" s="41"/>
      <c r="AZ105" s="41"/>
      <c r="BA105" s="61"/>
      <c r="BB105" s="35">
        <v>500</v>
      </c>
      <c r="BC105" s="52">
        <f t="shared" si="53"/>
        <v>911.42232142857142</v>
      </c>
      <c r="BD105" s="71">
        <f t="shared" si="54"/>
        <v>1325</v>
      </c>
      <c r="BE105" s="61"/>
      <c r="BF105" s="63" t="str">
        <f t="shared" si="43"/>
        <v/>
      </c>
      <c r="BG105" s="41"/>
      <c r="BH105" s="41"/>
      <c r="BI105" s="35" t="s">
        <v>76</v>
      </c>
      <c r="BJ105" s="67" t="s">
        <v>77</v>
      </c>
      <c r="BK105" s="67" t="s">
        <v>324</v>
      </c>
    </row>
    <row r="106" spans="1:63" ht="20" customHeight="1" x14ac:dyDescent="0.35">
      <c r="A106" s="69"/>
      <c r="B106" s="36"/>
      <c r="C106" s="35"/>
      <c r="D106" s="122"/>
      <c r="E106" s="35"/>
      <c r="F106" s="35" t="s">
        <v>64</v>
      </c>
      <c r="G106" s="104" t="s">
        <v>394</v>
      </c>
      <c r="H106" s="35" t="s">
        <v>177</v>
      </c>
      <c r="I106" s="35" t="str">
        <f t="shared" si="52"/>
        <v>Resin Tumbler</v>
      </c>
      <c r="J106" s="37" t="s">
        <v>395</v>
      </c>
      <c r="K106" s="36"/>
      <c r="L106" s="79" t="s">
        <v>402</v>
      </c>
      <c r="M106" s="113" t="s">
        <v>397</v>
      </c>
      <c r="N106" s="41"/>
      <c r="O106" s="41"/>
      <c r="P106" s="121" t="s">
        <v>403</v>
      </c>
      <c r="Q106" s="41"/>
      <c r="R106" s="40" t="s">
        <v>72</v>
      </c>
      <c r="S106" s="70">
        <f>'[1]Sunny 12.16'!Q119</f>
        <v>1.37</v>
      </c>
      <c r="T106" s="40" t="s">
        <v>73</v>
      </c>
      <c r="U106" s="36"/>
      <c r="V106" s="114"/>
      <c r="W106" s="114"/>
      <c r="X106" s="114"/>
      <c r="Y106" s="81">
        <v>12</v>
      </c>
      <c r="Z106" s="81">
        <v>8</v>
      </c>
      <c r="AA106" s="81">
        <v>13</v>
      </c>
      <c r="AB106" s="47">
        <v>8</v>
      </c>
      <c r="AC106" s="82">
        <v>1</v>
      </c>
      <c r="AD106" s="49">
        <f t="shared" si="29"/>
        <v>1.248E-3</v>
      </c>
      <c r="AE106" s="47">
        <v>63</v>
      </c>
      <c r="AF106" s="50">
        <f t="shared" si="30"/>
        <v>50480.769230769234</v>
      </c>
      <c r="AG106" s="51">
        <v>2250</v>
      </c>
      <c r="AH106" s="52">
        <f t="shared" si="31"/>
        <v>4.4571428571428567E-2</v>
      </c>
      <c r="AI106" s="86" t="s">
        <v>176</v>
      </c>
      <c r="AJ106" s="84">
        <v>3.4000000000000002E-2</v>
      </c>
      <c r="AK106" s="55">
        <f t="shared" si="32"/>
        <v>0.23400000000000001</v>
      </c>
      <c r="AL106" s="52">
        <f t="shared" si="33"/>
        <v>0.32058000000000003</v>
      </c>
      <c r="AM106" s="52">
        <f t="shared" si="34"/>
        <v>1.7351514285714287</v>
      </c>
      <c r="AN106" s="56">
        <v>0</v>
      </c>
      <c r="AO106" s="71">
        <f t="shared" si="35"/>
        <v>0</v>
      </c>
      <c r="AP106" s="74">
        <v>0</v>
      </c>
      <c r="AQ106" s="52">
        <f t="shared" si="36"/>
        <v>0</v>
      </c>
      <c r="AR106" s="57">
        <v>0</v>
      </c>
      <c r="AS106" s="56">
        <v>0</v>
      </c>
      <c r="AT106" s="71">
        <f t="shared" si="37"/>
        <v>0</v>
      </c>
      <c r="AU106" s="52">
        <f t="shared" si="38"/>
        <v>0</v>
      </c>
      <c r="AV106" s="52">
        <f t="shared" si="39"/>
        <v>1.7351514285714287</v>
      </c>
      <c r="AW106" s="117">
        <f t="shared" si="42"/>
        <v>0.30593942857142853</v>
      </c>
      <c r="AX106" s="65">
        <v>2.5</v>
      </c>
      <c r="AY106" s="41"/>
      <c r="AZ106" s="41"/>
      <c r="BA106" s="61"/>
      <c r="BB106" s="35">
        <v>500</v>
      </c>
      <c r="BC106" s="52">
        <f t="shared" si="53"/>
        <v>867.5757142857143</v>
      </c>
      <c r="BD106" s="71">
        <f t="shared" si="54"/>
        <v>1250</v>
      </c>
      <c r="BE106" s="61"/>
      <c r="BF106" s="63" t="str">
        <f t="shared" si="43"/>
        <v/>
      </c>
      <c r="BG106" s="41"/>
      <c r="BH106" s="41"/>
      <c r="BI106" s="35" t="s">
        <v>76</v>
      </c>
      <c r="BJ106" s="67" t="s">
        <v>77</v>
      </c>
      <c r="BK106" s="67" t="s">
        <v>324</v>
      </c>
    </row>
    <row r="107" spans="1:63" ht="20" customHeight="1" x14ac:dyDescent="0.35">
      <c r="A107" s="69"/>
      <c r="B107" s="36"/>
      <c r="C107" s="35"/>
      <c r="D107" s="122"/>
      <c r="E107" s="35"/>
      <c r="F107" s="35" t="s">
        <v>64</v>
      </c>
      <c r="G107" s="104" t="s">
        <v>394</v>
      </c>
      <c r="H107" s="35" t="s">
        <v>180</v>
      </c>
      <c r="I107" s="35" t="str">
        <f t="shared" si="52"/>
        <v>Resin Soap dish</v>
      </c>
      <c r="J107" s="37" t="s">
        <v>395</v>
      </c>
      <c r="K107" s="36"/>
      <c r="L107" s="79" t="s">
        <v>404</v>
      </c>
      <c r="M107" s="113" t="s">
        <v>397</v>
      </c>
      <c r="N107" s="41"/>
      <c r="O107" s="41"/>
      <c r="P107" s="121" t="s">
        <v>405</v>
      </c>
      <c r="Q107" s="41"/>
      <c r="R107" s="40" t="s">
        <v>72</v>
      </c>
      <c r="S107" s="70">
        <f>'[1]Sunny 12.16'!Q120</f>
        <v>1.37</v>
      </c>
      <c r="T107" s="40" t="s">
        <v>73</v>
      </c>
      <c r="U107" s="36"/>
      <c r="V107" s="114"/>
      <c r="W107" s="114"/>
      <c r="X107" s="114"/>
      <c r="Y107" s="81">
        <v>10.5</v>
      </c>
      <c r="Z107" s="81">
        <v>3.5</v>
      </c>
      <c r="AA107" s="81">
        <v>15</v>
      </c>
      <c r="AB107" s="47">
        <v>8</v>
      </c>
      <c r="AC107" s="82">
        <v>1</v>
      </c>
      <c r="AD107" s="49">
        <f t="shared" si="29"/>
        <v>5.5124999999999998E-4</v>
      </c>
      <c r="AE107" s="47">
        <v>63</v>
      </c>
      <c r="AF107" s="50">
        <f t="shared" si="30"/>
        <v>114285.71428571429</v>
      </c>
      <c r="AG107" s="51">
        <v>2250</v>
      </c>
      <c r="AH107" s="52">
        <f t="shared" si="31"/>
        <v>1.96875E-2</v>
      </c>
      <c r="AI107" s="86" t="s">
        <v>176</v>
      </c>
      <c r="AJ107" s="84">
        <v>3.4000000000000002E-2</v>
      </c>
      <c r="AK107" s="55">
        <f t="shared" si="32"/>
        <v>0.23400000000000001</v>
      </c>
      <c r="AL107" s="52">
        <f t="shared" si="33"/>
        <v>0.32058000000000003</v>
      </c>
      <c r="AM107" s="52">
        <f t="shared" si="34"/>
        <v>1.7102675000000003</v>
      </c>
      <c r="AN107" s="56">
        <v>0</v>
      </c>
      <c r="AO107" s="71">
        <f t="shared" si="35"/>
        <v>0</v>
      </c>
      <c r="AP107" s="74">
        <v>0</v>
      </c>
      <c r="AQ107" s="52">
        <f t="shared" si="36"/>
        <v>0</v>
      </c>
      <c r="AR107" s="57">
        <v>0</v>
      </c>
      <c r="AS107" s="56">
        <v>0</v>
      </c>
      <c r="AT107" s="71">
        <f t="shared" si="37"/>
        <v>0</v>
      </c>
      <c r="AU107" s="52">
        <f t="shared" si="38"/>
        <v>0</v>
      </c>
      <c r="AV107" s="52">
        <f t="shared" si="39"/>
        <v>1.7102675000000003</v>
      </c>
      <c r="AW107" s="117">
        <f t="shared" si="42"/>
        <v>0.31589299999999987</v>
      </c>
      <c r="AX107" s="65">
        <v>2.5</v>
      </c>
      <c r="AY107" s="41"/>
      <c r="AZ107" s="41"/>
      <c r="BA107" s="61"/>
      <c r="BB107" s="35">
        <v>500</v>
      </c>
      <c r="BC107" s="52">
        <f t="shared" si="53"/>
        <v>855.13375000000019</v>
      </c>
      <c r="BD107" s="71">
        <f t="shared" si="54"/>
        <v>1250</v>
      </c>
      <c r="BE107" s="61"/>
      <c r="BF107" s="63" t="str">
        <f t="shared" si="43"/>
        <v/>
      </c>
      <c r="BG107" s="41"/>
      <c r="BH107" s="41"/>
      <c r="BI107" s="35" t="s">
        <v>76</v>
      </c>
      <c r="BJ107" s="67" t="s">
        <v>77</v>
      </c>
      <c r="BK107" s="67" t="s">
        <v>324</v>
      </c>
    </row>
    <row r="108" spans="1:63" ht="20" customHeight="1" x14ac:dyDescent="0.35">
      <c r="A108" s="69"/>
      <c r="B108" s="36"/>
      <c r="C108" s="35"/>
      <c r="D108" s="122"/>
      <c r="E108" s="35"/>
      <c r="F108" s="35" t="s">
        <v>64</v>
      </c>
      <c r="G108" s="104" t="s">
        <v>394</v>
      </c>
      <c r="H108" s="35" t="s">
        <v>192</v>
      </c>
      <c r="I108" s="35" t="str">
        <f t="shared" si="52"/>
        <v>Resin Tray</v>
      </c>
      <c r="J108" s="37" t="s">
        <v>395</v>
      </c>
      <c r="K108" s="36"/>
      <c r="L108" s="79" t="s">
        <v>301</v>
      </c>
      <c r="M108" s="113" t="s">
        <v>397</v>
      </c>
      <c r="N108" s="41"/>
      <c r="O108" s="41"/>
      <c r="P108" s="121" t="s">
        <v>406</v>
      </c>
      <c r="Q108" s="41"/>
      <c r="R108" s="40" t="s">
        <v>72</v>
      </c>
      <c r="S108" s="70">
        <f>'[1]Sunny 12.16'!Q121</f>
        <v>2.57</v>
      </c>
      <c r="T108" s="40" t="s">
        <v>73</v>
      </c>
      <c r="U108" s="36"/>
      <c r="V108" s="114"/>
      <c r="W108" s="114"/>
      <c r="X108" s="114"/>
      <c r="Y108" s="81">
        <v>15</v>
      </c>
      <c r="Z108" s="81">
        <v>3.5</v>
      </c>
      <c r="AA108" s="81">
        <v>26</v>
      </c>
      <c r="AB108" s="47">
        <v>8</v>
      </c>
      <c r="AC108" s="82">
        <v>1</v>
      </c>
      <c r="AD108" s="49">
        <f t="shared" si="29"/>
        <v>1.3649999999999999E-3</v>
      </c>
      <c r="AE108" s="47">
        <v>63</v>
      </c>
      <c r="AF108" s="50">
        <f t="shared" si="30"/>
        <v>46153.846153846156</v>
      </c>
      <c r="AG108" s="51">
        <v>2250</v>
      </c>
      <c r="AH108" s="52">
        <f t="shared" si="31"/>
        <v>4.8749999999999995E-2</v>
      </c>
      <c r="AI108" s="86" t="s">
        <v>176</v>
      </c>
      <c r="AJ108" s="84">
        <v>3.4000000000000002E-2</v>
      </c>
      <c r="AK108" s="55">
        <f t="shared" si="32"/>
        <v>0.23400000000000001</v>
      </c>
      <c r="AL108" s="52">
        <f t="shared" si="33"/>
        <v>0.60138000000000003</v>
      </c>
      <c r="AM108" s="52">
        <f t="shared" si="34"/>
        <v>3.2201300000000002</v>
      </c>
      <c r="AN108" s="56">
        <v>0</v>
      </c>
      <c r="AO108" s="71">
        <f t="shared" si="35"/>
        <v>0</v>
      </c>
      <c r="AP108" s="74">
        <v>0</v>
      </c>
      <c r="AQ108" s="52">
        <f t="shared" si="36"/>
        <v>0</v>
      </c>
      <c r="AR108" s="57">
        <v>0</v>
      </c>
      <c r="AS108" s="56">
        <v>0</v>
      </c>
      <c r="AT108" s="71">
        <f t="shared" si="37"/>
        <v>0</v>
      </c>
      <c r="AU108" s="52">
        <f t="shared" si="38"/>
        <v>0</v>
      </c>
      <c r="AV108" s="52">
        <f t="shared" si="39"/>
        <v>3.2201300000000002</v>
      </c>
      <c r="AW108" s="117">
        <f t="shared" si="42"/>
        <v>0.28441555555555553</v>
      </c>
      <c r="AX108" s="65">
        <v>4.5</v>
      </c>
      <c r="AY108" s="41"/>
      <c r="AZ108" s="41"/>
      <c r="BA108" s="61"/>
      <c r="BB108" s="35">
        <v>500</v>
      </c>
      <c r="BC108" s="52">
        <f t="shared" si="53"/>
        <v>1610.0650000000001</v>
      </c>
      <c r="BD108" s="71">
        <f t="shared" si="54"/>
        <v>2250</v>
      </c>
      <c r="BE108" s="61"/>
      <c r="BF108" s="63" t="str">
        <f t="shared" si="43"/>
        <v/>
      </c>
      <c r="BG108" s="41"/>
      <c r="BH108" s="41"/>
      <c r="BI108" s="35" t="s">
        <v>76</v>
      </c>
      <c r="BJ108" s="67" t="s">
        <v>77</v>
      </c>
      <c r="BK108" s="67" t="s">
        <v>324</v>
      </c>
    </row>
    <row r="109" spans="1:63" ht="20" customHeight="1" x14ac:dyDescent="0.35">
      <c r="A109" s="69"/>
      <c r="B109" s="36"/>
      <c r="C109" s="35"/>
      <c r="D109" s="122"/>
      <c r="E109" s="35"/>
      <c r="F109" s="35" t="s">
        <v>64</v>
      </c>
      <c r="G109" s="104" t="s">
        <v>394</v>
      </c>
      <c r="H109" s="118" t="s">
        <v>184</v>
      </c>
      <c r="I109" s="35" t="str">
        <f t="shared" si="52"/>
        <v>Resin Cotton jar</v>
      </c>
      <c r="J109" s="37" t="s">
        <v>395</v>
      </c>
      <c r="K109" s="36"/>
      <c r="L109" s="79" t="s">
        <v>407</v>
      </c>
      <c r="M109" s="113" t="s">
        <v>397</v>
      </c>
      <c r="N109" s="41"/>
      <c r="O109" s="41"/>
      <c r="P109" s="121" t="s">
        <v>408</v>
      </c>
      <c r="Q109" s="41"/>
      <c r="R109" s="40" t="s">
        <v>72</v>
      </c>
      <c r="S109" s="70">
        <f>'[1]Sunny 12.16'!Q122</f>
        <v>2.25</v>
      </c>
      <c r="T109" s="40" t="s">
        <v>73</v>
      </c>
      <c r="U109" s="36"/>
      <c r="V109" s="114"/>
      <c r="W109" s="114"/>
      <c r="X109" s="114"/>
      <c r="Y109" s="81">
        <v>11</v>
      </c>
      <c r="Z109" s="81">
        <v>11</v>
      </c>
      <c r="AA109" s="81">
        <v>13</v>
      </c>
      <c r="AB109" s="47">
        <v>8</v>
      </c>
      <c r="AC109" s="82">
        <v>1</v>
      </c>
      <c r="AD109" s="49">
        <f t="shared" si="29"/>
        <v>1.573E-3</v>
      </c>
      <c r="AE109" s="47">
        <v>63</v>
      </c>
      <c r="AF109" s="50">
        <f t="shared" si="30"/>
        <v>40050.858232676415</v>
      </c>
      <c r="AG109" s="51">
        <v>2250</v>
      </c>
      <c r="AH109" s="52">
        <f t="shared" si="31"/>
        <v>5.6178571428571425E-2</v>
      </c>
      <c r="AI109" s="86" t="s">
        <v>176</v>
      </c>
      <c r="AJ109" s="84">
        <v>3.4000000000000002E-2</v>
      </c>
      <c r="AK109" s="55">
        <f t="shared" si="32"/>
        <v>0.23400000000000001</v>
      </c>
      <c r="AL109" s="52">
        <f t="shared" si="33"/>
        <v>0.52650000000000008</v>
      </c>
      <c r="AM109" s="52">
        <f t="shared" si="34"/>
        <v>2.8326785714285716</v>
      </c>
      <c r="AN109" s="56">
        <v>0</v>
      </c>
      <c r="AO109" s="71">
        <f t="shared" si="35"/>
        <v>0</v>
      </c>
      <c r="AP109" s="74">
        <v>0</v>
      </c>
      <c r="AQ109" s="52">
        <f t="shared" si="36"/>
        <v>0</v>
      </c>
      <c r="AR109" s="57">
        <v>0</v>
      </c>
      <c r="AS109" s="56">
        <v>0</v>
      </c>
      <c r="AT109" s="71">
        <f t="shared" si="37"/>
        <v>0</v>
      </c>
      <c r="AU109" s="52">
        <f t="shared" si="38"/>
        <v>0</v>
      </c>
      <c r="AV109" s="52">
        <f t="shared" si="39"/>
        <v>2.8326785714285716</v>
      </c>
      <c r="AW109" s="117">
        <f t="shared" si="42"/>
        <v>0.34123754152823915</v>
      </c>
      <c r="AX109" s="65">
        <v>4.3</v>
      </c>
      <c r="AY109" s="41"/>
      <c r="AZ109" s="41"/>
      <c r="BA109" s="61"/>
      <c r="BB109" s="35">
        <v>500</v>
      </c>
      <c r="BC109" s="52">
        <f t="shared" si="53"/>
        <v>1416.3392857142858</v>
      </c>
      <c r="BD109" s="71">
        <f t="shared" si="54"/>
        <v>2150</v>
      </c>
      <c r="BE109" s="61"/>
      <c r="BF109" s="63" t="str">
        <f t="shared" si="43"/>
        <v/>
      </c>
      <c r="BG109" s="41"/>
      <c r="BH109" s="41"/>
      <c r="BI109" s="35" t="s">
        <v>76</v>
      </c>
      <c r="BJ109" s="67" t="s">
        <v>77</v>
      </c>
      <c r="BK109" s="67" t="s">
        <v>324</v>
      </c>
    </row>
    <row r="110" spans="1:63" ht="20" customHeight="1" x14ac:dyDescent="0.35">
      <c r="A110" s="69"/>
      <c r="B110" s="36"/>
      <c r="C110" s="35"/>
      <c r="D110" s="122"/>
      <c r="E110" s="35"/>
      <c r="F110" s="35" t="s">
        <v>104</v>
      </c>
      <c r="G110" s="104" t="s">
        <v>394</v>
      </c>
      <c r="H110" s="123" t="s">
        <v>409</v>
      </c>
      <c r="I110" s="35" t="str">
        <f t="shared" si="52"/>
        <v>Resin Towel Holder</v>
      </c>
      <c r="J110" s="37" t="s">
        <v>395</v>
      </c>
      <c r="K110" s="36"/>
      <c r="L110" s="79" t="s">
        <v>410</v>
      </c>
      <c r="M110" s="113" t="s">
        <v>397</v>
      </c>
      <c r="N110" s="41"/>
      <c r="O110" s="41"/>
      <c r="P110" s="121" t="s">
        <v>411</v>
      </c>
      <c r="Q110" s="41"/>
      <c r="R110" s="40" t="s">
        <v>72</v>
      </c>
      <c r="S110" s="70">
        <f>'[1]Sunny 12.16'!Q123</f>
        <v>4</v>
      </c>
      <c r="T110" s="40" t="s">
        <v>73</v>
      </c>
      <c r="U110" s="36"/>
      <c r="V110" s="114"/>
      <c r="W110" s="114"/>
      <c r="X110" s="114"/>
      <c r="Y110" s="81">
        <v>15</v>
      </c>
      <c r="Z110" s="81">
        <v>15</v>
      </c>
      <c r="AA110" s="81">
        <v>36.5</v>
      </c>
      <c r="AB110" s="47">
        <v>8</v>
      </c>
      <c r="AC110" s="82">
        <v>1</v>
      </c>
      <c r="AD110" s="49">
        <f t="shared" si="29"/>
        <v>8.2124999999999993E-3</v>
      </c>
      <c r="AE110" s="47">
        <v>63</v>
      </c>
      <c r="AF110" s="50">
        <f t="shared" si="30"/>
        <v>7671.232876712329</v>
      </c>
      <c r="AG110" s="51">
        <v>2250</v>
      </c>
      <c r="AH110" s="52">
        <f t="shared" si="31"/>
        <v>0.29330357142857144</v>
      </c>
      <c r="AI110" s="86" t="s">
        <v>176</v>
      </c>
      <c r="AJ110" s="84">
        <v>3.4000000000000002E-2</v>
      </c>
      <c r="AK110" s="55">
        <f t="shared" si="32"/>
        <v>0.23400000000000001</v>
      </c>
      <c r="AL110" s="52">
        <f t="shared" si="33"/>
        <v>0.93600000000000005</v>
      </c>
      <c r="AM110" s="52">
        <f t="shared" si="34"/>
        <v>5.2293035714285718</v>
      </c>
      <c r="AN110" s="56">
        <v>0</v>
      </c>
      <c r="AO110" s="71">
        <f t="shared" si="35"/>
        <v>0</v>
      </c>
      <c r="AP110" s="74">
        <v>0</v>
      </c>
      <c r="AQ110" s="52">
        <f t="shared" si="36"/>
        <v>0</v>
      </c>
      <c r="AR110" s="57">
        <v>0</v>
      </c>
      <c r="AS110" s="56">
        <v>0</v>
      </c>
      <c r="AT110" s="71">
        <f t="shared" si="37"/>
        <v>0</v>
      </c>
      <c r="AU110" s="52">
        <f t="shared" si="38"/>
        <v>0</v>
      </c>
      <c r="AV110" s="52">
        <f t="shared" si="39"/>
        <v>5.2293035714285718</v>
      </c>
      <c r="AW110" s="117">
        <f t="shared" si="42"/>
        <v>0.30275952380952376</v>
      </c>
      <c r="AX110" s="65">
        <v>7.5</v>
      </c>
      <c r="AY110" s="41"/>
      <c r="AZ110" s="41"/>
      <c r="BA110" s="61"/>
      <c r="BB110" s="35">
        <v>500</v>
      </c>
      <c r="BC110" s="52">
        <f t="shared" si="53"/>
        <v>2614.6517857142858</v>
      </c>
      <c r="BD110" s="71">
        <f t="shared" si="54"/>
        <v>3750</v>
      </c>
      <c r="BE110" s="61"/>
      <c r="BF110" s="63" t="str">
        <f t="shared" si="43"/>
        <v/>
      </c>
      <c r="BG110" s="41"/>
      <c r="BH110" s="41"/>
      <c r="BI110" s="35" t="s">
        <v>76</v>
      </c>
      <c r="BJ110" s="67" t="s">
        <v>77</v>
      </c>
      <c r="BK110" s="67" t="s">
        <v>324</v>
      </c>
    </row>
    <row r="111" spans="1:63" ht="20" customHeight="1" x14ac:dyDescent="0.35">
      <c r="A111" s="69"/>
      <c r="B111" s="36"/>
      <c r="C111" s="35"/>
      <c r="D111" s="122"/>
      <c r="E111" s="35"/>
      <c r="F111" s="35" t="s">
        <v>109</v>
      </c>
      <c r="G111" s="104" t="s">
        <v>394</v>
      </c>
      <c r="H111" s="119" t="s">
        <v>311</v>
      </c>
      <c r="I111" s="35" t="str">
        <f t="shared" si="52"/>
        <v>Resin Toilet Brush</v>
      </c>
      <c r="J111" s="37" t="s">
        <v>395</v>
      </c>
      <c r="K111" s="36"/>
      <c r="L111" s="79" t="s">
        <v>312</v>
      </c>
      <c r="M111" s="113" t="s">
        <v>397</v>
      </c>
      <c r="N111" s="41"/>
      <c r="O111" s="41"/>
      <c r="P111" s="121" t="s">
        <v>412</v>
      </c>
      <c r="Q111" s="41"/>
      <c r="R111" s="40" t="s">
        <v>72</v>
      </c>
      <c r="S111" s="70">
        <f>'[1]Sunny 12.16'!Q124</f>
        <v>3.88</v>
      </c>
      <c r="T111" s="40" t="s">
        <v>73</v>
      </c>
      <c r="U111" s="36"/>
      <c r="V111" s="114"/>
      <c r="W111" s="114"/>
      <c r="X111" s="114"/>
      <c r="Y111" s="81">
        <v>11</v>
      </c>
      <c r="Z111" s="81">
        <v>11</v>
      </c>
      <c r="AA111" s="81">
        <v>40.5</v>
      </c>
      <c r="AB111" s="47">
        <v>8</v>
      </c>
      <c r="AC111" s="82">
        <v>1</v>
      </c>
      <c r="AD111" s="49">
        <f t="shared" si="29"/>
        <v>4.9005000000000003E-3</v>
      </c>
      <c r="AE111" s="47">
        <v>63</v>
      </c>
      <c r="AF111" s="50">
        <f t="shared" si="30"/>
        <v>12855.831037649219</v>
      </c>
      <c r="AG111" s="51">
        <v>2250</v>
      </c>
      <c r="AH111" s="52">
        <f t="shared" si="31"/>
        <v>0.17501785714285714</v>
      </c>
      <c r="AI111" s="86" t="s">
        <v>176</v>
      </c>
      <c r="AJ111" s="84">
        <v>3.4000000000000002E-2</v>
      </c>
      <c r="AK111" s="55">
        <f t="shared" si="32"/>
        <v>0.23400000000000001</v>
      </c>
      <c r="AL111" s="52">
        <f t="shared" si="33"/>
        <v>0.90792000000000006</v>
      </c>
      <c r="AM111" s="52">
        <f t="shared" si="34"/>
        <v>4.9629378571428573</v>
      </c>
      <c r="AN111" s="56">
        <v>0</v>
      </c>
      <c r="AO111" s="71">
        <f t="shared" si="35"/>
        <v>0</v>
      </c>
      <c r="AP111" s="74">
        <v>0</v>
      </c>
      <c r="AQ111" s="52">
        <f t="shared" si="36"/>
        <v>0</v>
      </c>
      <c r="AR111" s="57">
        <v>0</v>
      </c>
      <c r="AS111" s="56">
        <v>0</v>
      </c>
      <c r="AT111" s="71">
        <f t="shared" si="37"/>
        <v>0</v>
      </c>
      <c r="AU111" s="52">
        <f t="shared" si="38"/>
        <v>0</v>
      </c>
      <c r="AV111" s="52">
        <f t="shared" si="39"/>
        <v>4.9629378571428573</v>
      </c>
      <c r="AW111" s="117">
        <f t="shared" si="42"/>
        <v>0.2910088775510204</v>
      </c>
      <c r="AX111" s="65">
        <v>7</v>
      </c>
      <c r="AY111" s="41"/>
      <c r="AZ111" s="41"/>
      <c r="BA111" s="61"/>
      <c r="BB111" s="35">
        <v>500</v>
      </c>
      <c r="BC111" s="52">
        <f t="shared" si="53"/>
        <v>2481.4689285714285</v>
      </c>
      <c r="BD111" s="71">
        <f t="shared" si="54"/>
        <v>3500</v>
      </c>
      <c r="BE111" s="61"/>
      <c r="BF111" s="63" t="str">
        <f t="shared" si="43"/>
        <v/>
      </c>
      <c r="BG111" s="41"/>
      <c r="BH111" s="41"/>
      <c r="BI111" s="35" t="s">
        <v>76</v>
      </c>
      <c r="BJ111" s="67" t="s">
        <v>77</v>
      </c>
      <c r="BK111" s="67" t="s">
        <v>324</v>
      </c>
    </row>
    <row r="112" spans="1:63" ht="20" customHeight="1" x14ac:dyDescent="0.35">
      <c r="A112" s="69"/>
      <c r="B112" s="36"/>
      <c r="C112" s="35"/>
      <c r="D112" s="122"/>
      <c r="E112" s="35"/>
      <c r="F112" s="35" t="s">
        <v>112</v>
      </c>
      <c r="G112" s="104" t="s">
        <v>394</v>
      </c>
      <c r="H112" s="118" t="s">
        <v>308</v>
      </c>
      <c r="I112" s="35" t="str">
        <f t="shared" si="52"/>
        <v>mirror</v>
      </c>
      <c r="J112" s="37" t="s">
        <v>395</v>
      </c>
      <c r="K112" s="36"/>
      <c r="L112" s="79" t="s">
        <v>413</v>
      </c>
      <c r="M112" s="113" t="s">
        <v>397</v>
      </c>
      <c r="N112" s="41"/>
      <c r="O112" s="41"/>
      <c r="P112" s="121" t="s">
        <v>414</v>
      </c>
      <c r="Q112" s="41"/>
      <c r="R112" s="40" t="s">
        <v>72</v>
      </c>
      <c r="S112" s="70">
        <f>'[1]Sunny 12.16'!Q125</f>
        <v>4.87</v>
      </c>
      <c r="T112" s="40" t="s">
        <v>73</v>
      </c>
      <c r="U112" s="36"/>
      <c r="V112" s="114"/>
      <c r="W112" s="114"/>
      <c r="X112" s="114"/>
      <c r="Y112" s="81">
        <v>22.5</v>
      </c>
      <c r="Z112" s="81">
        <v>18</v>
      </c>
      <c r="AA112" s="81">
        <v>31.5</v>
      </c>
      <c r="AB112" s="47">
        <v>8</v>
      </c>
      <c r="AC112" s="82">
        <v>1</v>
      </c>
      <c r="AD112" s="49">
        <f t="shared" si="29"/>
        <v>1.27575E-2</v>
      </c>
      <c r="AE112" s="47">
        <v>63</v>
      </c>
      <c r="AF112" s="50">
        <f t="shared" si="30"/>
        <v>4938.2716049382716</v>
      </c>
      <c r="AG112" s="51">
        <v>2250</v>
      </c>
      <c r="AH112" s="52">
        <f t="shared" si="31"/>
        <v>0.455625</v>
      </c>
      <c r="AI112" s="86" t="s">
        <v>176</v>
      </c>
      <c r="AJ112" s="84">
        <v>3.4000000000000002E-2</v>
      </c>
      <c r="AK112" s="55">
        <f t="shared" si="32"/>
        <v>0.23400000000000001</v>
      </c>
      <c r="AL112" s="52">
        <f t="shared" si="33"/>
        <v>1.13958</v>
      </c>
      <c r="AM112" s="52">
        <f t="shared" si="34"/>
        <v>6.465205000000001</v>
      </c>
      <c r="AN112" s="56">
        <v>0</v>
      </c>
      <c r="AO112" s="71">
        <f t="shared" si="35"/>
        <v>0</v>
      </c>
      <c r="AP112" s="74">
        <v>0</v>
      </c>
      <c r="AQ112" s="52">
        <f t="shared" si="36"/>
        <v>0</v>
      </c>
      <c r="AR112" s="57">
        <v>0</v>
      </c>
      <c r="AS112" s="56">
        <v>0</v>
      </c>
      <c r="AT112" s="71">
        <f t="shared" si="37"/>
        <v>0</v>
      </c>
      <c r="AU112" s="52">
        <f t="shared" si="38"/>
        <v>0</v>
      </c>
      <c r="AV112" s="52">
        <f t="shared" si="39"/>
        <v>6.465205000000001</v>
      </c>
      <c r="AW112" s="117">
        <f t="shared" si="42"/>
        <v>0.2816438888888888</v>
      </c>
      <c r="AX112" s="65">
        <v>9</v>
      </c>
      <c r="AY112" s="41"/>
      <c r="AZ112" s="41"/>
      <c r="BA112" s="61"/>
      <c r="BB112" s="35">
        <v>500</v>
      </c>
      <c r="BC112" s="52">
        <f t="shared" si="53"/>
        <v>3232.6025000000004</v>
      </c>
      <c r="BD112" s="71">
        <f t="shared" si="54"/>
        <v>4500</v>
      </c>
      <c r="BE112" s="61"/>
      <c r="BF112" s="63" t="str">
        <f t="shared" si="43"/>
        <v/>
      </c>
      <c r="BG112" s="41"/>
      <c r="BH112" s="41"/>
      <c r="BI112" s="35" t="s">
        <v>76</v>
      </c>
      <c r="BJ112" s="67" t="s">
        <v>77</v>
      </c>
      <c r="BK112" s="67" t="s">
        <v>324</v>
      </c>
    </row>
    <row r="113" spans="1:63" ht="20" customHeight="1" x14ac:dyDescent="0.35">
      <c r="A113" s="69"/>
      <c r="B113" s="36"/>
      <c r="C113" s="35"/>
      <c r="D113" s="122"/>
      <c r="E113" s="35"/>
      <c r="F113" s="35" t="s">
        <v>115</v>
      </c>
      <c r="G113" s="104" t="s">
        <v>394</v>
      </c>
      <c r="H113" s="118" t="s">
        <v>314</v>
      </c>
      <c r="I113" s="35" t="str">
        <f t="shared" si="52"/>
        <v>Resin Tissue cover</v>
      </c>
      <c r="J113" s="37" t="s">
        <v>395</v>
      </c>
      <c r="K113" s="36"/>
      <c r="L113" s="79" t="s">
        <v>315</v>
      </c>
      <c r="M113" s="113" t="s">
        <v>397</v>
      </c>
      <c r="N113" s="41"/>
      <c r="O113" s="41"/>
      <c r="P113" s="121" t="s">
        <v>415</v>
      </c>
      <c r="Q113" s="41"/>
      <c r="R113" s="40" t="s">
        <v>72</v>
      </c>
      <c r="S113" s="70">
        <f>'[1]Sunny 12.16'!Q126</f>
        <v>3.77</v>
      </c>
      <c r="T113" s="40" t="s">
        <v>73</v>
      </c>
      <c r="U113" s="36"/>
      <c r="V113" s="114"/>
      <c r="W113" s="114"/>
      <c r="X113" s="114"/>
      <c r="Y113" s="81">
        <v>16</v>
      </c>
      <c r="Z113" s="81">
        <v>16</v>
      </c>
      <c r="AA113" s="81">
        <v>17</v>
      </c>
      <c r="AB113" s="47">
        <v>8</v>
      </c>
      <c r="AC113" s="82">
        <v>1</v>
      </c>
      <c r="AD113" s="49">
        <f t="shared" si="29"/>
        <v>4.352E-3</v>
      </c>
      <c r="AE113" s="47">
        <v>63</v>
      </c>
      <c r="AF113" s="50">
        <f t="shared" si="30"/>
        <v>14476.10294117647</v>
      </c>
      <c r="AG113" s="51">
        <v>2250</v>
      </c>
      <c r="AH113" s="52">
        <f t="shared" si="31"/>
        <v>0.15542857142857144</v>
      </c>
      <c r="AI113" s="86" t="s">
        <v>176</v>
      </c>
      <c r="AJ113" s="84">
        <v>3.4000000000000002E-2</v>
      </c>
      <c r="AK113" s="55">
        <f t="shared" si="32"/>
        <v>0.23400000000000001</v>
      </c>
      <c r="AL113" s="52">
        <f t="shared" si="33"/>
        <v>0.88218000000000008</v>
      </c>
      <c r="AM113" s="52">
        <f t="shared" si="34"/>
        <v>4.8076085714285712</v>
      </c>
      <c r="AN113" s="56">
        <v>0</v>
      </c>
      <c r="AO113" s="71">
        <f t="shared" si="35"/>
        <v>0</v>
      </c>
      <c r="AP113" s="74">
        <v>0</v>
      </c>
      <c r="AQ113" s="52">
        <f t="shared" si="36"/>
        <v>0</v>
      </c>
      <c r="AR113" s="57">
        <v>0</v>
      </c>
      <c r="AS113" s="56">
        <v>0</v>
      </c>
      <c r="AT113" s="71">
        <f t="shared" si="37"/>
        <v>0</v>
      </c>
      <c r="AU113" s="52">
        <f t="shared" si="38"/>
        <v>0</v>
      </c>
      <c r="AV113" s="52">
        <f t="shared" si="39"/>
        <v>4.8076085714285712</v>
      </c>
      <c r="AW113" s="117">
        <f t="shared" si="42"/>
        <v>0.35898552380952381</v>
      </c>
      <c r="AX113" s="65">
        <v>7.5</v>
      </c>
      <c r="AY113" s="41"/>
      <c r="AZ113" s="41"/>
      <c r="BA113" s="61"/>
      <c r="BB113" s="35">
        <v>500</v>
      </c>
      <c r="BC113" s="52">
        <f t="shared" si="53"/>
        <v>2403.8042857142855</v>
      </c>
      <c r="BD113" s="71">
        <f t="shared" si="54"/>
        <v>3750</v>
      </c>
      <c r="BE113" s="61"/>
      <c r="BF113" s="63" t="str">
        <f t="shared" si="43"/>
        <v/>
      </c>
      <c r="BG113" s="41"/>
      <c r="BH113" s="41"/>
      <c r="BI113" s="35" t="s">
        <v>76</v>
      </c>
      <c r="BJ113" s="67" t="s">
        <v>77</v>
      </c>
      <c r="BK113" s="67" t="s">
        <v>324</v>
      </c>
    </row>
    <row r="114" spans="1:63" ht="20" customHeight="1" x14ac:dyDescent="0.35">
      <c r="A114" s="69"/>
      <c r="B114" s="36"/>
      <c r="C114" s="35"/>
      <c r="D114" s="122"/>
      <c r="E114" s="35"/>
      <c r="F114" s="35" t="s">
        <v>120</v>
      </c>
      <c r="G114" s="104" t="s">
        <v>394</v>
      </c>
      <c r="H114" s="124" t="s">
        <v>340</v>
      </c>
      <c r="I114" s="35" t="str">
        <f t="shared" si="52"/>
        <v>Resin Spinner</v>
      </c>
      <c r="J114" s="37" t="s">
        <v>395</v>
      </c>
      <c r="K114" s="36"/>
      <c r="L114" s="79" t="s">
        <v>416</v>
      </c>
      <c r="M114" s="113" t="s">
        <v>397</v>
      </c>
      <c r="N114" s="41"/>
      <c r="O114" s="41"/>
      <c r="P114" s="121" t="s">
        <v>417</v>
      </c>
      <c r="Q114" s="41"/>
      <c r="R114" s="40" t="s">
        <v>72</v>
      </c>
      <c r="S114" s="70">
        <f>'[1]Sunny 12.16'!Q127</f>
        <v>5.0999999999999996</v>
      </c>
      <c r="T114" s="40" t="s">
        <v>73</v>
      </c>
      <c r="U114" s="36"/>
      <c r="V114" s="114"/>
      <c r="W114" s="114"/>
      <c r="X114" s="114"/>
      <c r="Y114" s="81">
        <v>15.5</v>
      </c>
      <c r="Z114" s="81">
        <v>15.5</v>
      </c>
      <c r="AA114" s="81">
        <v>15.5</v>
      </c>
      <c r="AB114" s="47">
        <v>8</v>
      </c>
      <c r="AC114" s="82">
        <v>1</v>
      </c>
      <c r="AD114" s="49">
        <f t="shared" si="29"/>
        <v>3.7238750000000002E-3</v>
      </c>
      <c r="AE114" s="47">
        <v>63</v>
      </c>
      <c r="AF114" s="50">
        <f t="shared" si="30"/>
        <v>16917.861098989626</v>
      </c>
      <c r="AG114" s="51">
        <v>2250</v>
      </c>
      <c r="AH114" s="52">
        <f t="shared" si="31"/>
        <v>0.13299553571428574</v>
      </c>
      <c r="AI114" s="86" t="s">
        <v>176</v>
      </c>
      <c r="AJ114" s="84">
        <v>3.4000000000000002E-2</v>
      </c>
      <c r="AK114" s="55">
        <f t="shared" si="32"/>
        <v>0.23400000000000001</v>
      </c>
      <c r="AL114" s="52">
        <f t="shared" si="33"/>
        <v>1.1934</v>
      </c>
      <c r="AM114" s="52">
        <f t="shared" si="34"/>
        <v>6.4263955357142848</v>
      </c>
      <c r="AN114" s="56">
        <v>0</v>
      </c>
      <c r="AO114" s="71">
        <f t="shared" si="35"/>
        <v>0</v>
      </c>
      <c r="AP114" s="74">
        <v>0</v>
      </c>
      <c r="AQ114" s="52">
        <f t="shared" si="36"/>
        <v>0</v>
      </c>
      <c r="AR114" s="57">
        <v>0</v>
      </c>
      <c r="AS114" s="56">
        <v>0</v>
      </c>
      <c r="AT114" s="71">
        <f t="shared" si="37"/>
        <v>0</v>
      </c>
      <c r="AU114" s="52">
        <f t="shared" si="38"/>
        <v>0</v>
      </c>
      <c r="AV114" s="52">
        <f t="shared" si="39"/>
        <v>6.4263955357142848</v>
      </c>
      <c r="AW114" s="117">
        <f t="shared" si="42"/>
        <v>0.25706409991742374</v>
      </c>
      <c r="AX114" s="65">
        <v>8.65</v>
      </c>
      <c r="AY114" s="41"/>
      <c r="AZ114" s="41"/>
      <c r="BA114" s="61"/>
      <c r="BB114" s="35">
        <v>500</v>
      </c>
      <c r="BC114" s="52">
        <f t="shared" si="53"/>
        <v>3213.1977678571425</v>
      </c>
      <c r="BD114" s="71">
        <f t="shared" si="54"/>
        <v>4325</v>
      </c>
      <c r="BE114" s="61"/>
      <c r="BF114" s="63" t="str">
        <f t="shared" si="43"/>
        <v/>
      </c>
      <c r="BG114" s="41"/>
      <c r="BH114" s="41"/>
      <c r="BI114" s="35" t="s">
        <v>76</v>
      </c>
      <c r="BJ114" s="67" t="s">
        <v>77</v>
      </c>
      <c r="BK114" s="67" t="s">
        <v>324</v>
      </c>
    </row>
    <row r="115" spans="1:63" ht="20" customHeight="1" x14ac:dyDescent="0.35">
      <c r="A115" s="69"/>
      <c r="B115" s="36"/>
      <c r="C115" s="35"/>
      <c r="D115" s="122"/>
      <c r="E115" s="35"/>
      <c r="F115" s="35" t="s">
        <v>120</v>
      </c>
      <c r="G115" s="104" t="s">
        <v>394</v>
      </c>
      <c r="H115" s="35" t="s">
        <v>281</v>
      </c>
      <c r="I115" s="35" t="str">
        <f t="shared" si="52"/>
        <v>Resin Wastebasket</v>
      </c>
      <c r="J115" s="37" t="s">
        <v>395</v>
      </c>
      <c r="K115" s="36"/>
      <c r="L115" s="79" t="s">
        <v>418</v>
      </c>
      <c r="M115" s="113" t="s">
        <v>397</v>
      </c>
      <c r="N115" s="41"/>
      <c r="O115" s="41"/>
      <c r="P115" s="121" t="s">
        <v>419</v>
      </c>
      <c r="Q115" s="41"/>
      <c r="R115" s="40" t="s">
        <v>72</v>
      </c>
      <c r="S115" s="70">
        <f>'[1]Sunny 12.16'!Q128</f>
        <v>6.35</v>
      </c>
      <c r="T115" s="40" t="s">
        <v>73</v>
      </c>
      <c r="U115" s="36"/>
      <c r="V115" s="114"/>
      <c r="W115" s="114"/>
      <c r="X115" s="114"/>
      <c r="Y115" s="81">
        <v>21</v>
      </c>
      <c r="Z115" s="81">
        <v>21</v>
      </c>
      <c r="AA115" s="81">
        <v>27.5</v>
      </c>
      <c r="AB115" s="47">
        <v>8</v>
      </c>
      <c r="AC115" s="82">
        <v>1</v>
      </c>
      <c r="AD115" s="49">
        <f t="shared" si="29"/>
        <v>1.2127499999999999E-2</v>
      </c>
      <c r="AE115" s="47">
        <v>63</v>
      </c>
      <c r="AF115" s="50">
        <f t="shared" si="30"/>
        <v>5194.8051948051952</v>
      </c>
      <c r="AG115" s="51">
        <v>2250</v>
      </c>
      <c r="AH115" s="52">
        <f t="shared" si="31"/>
        <v>0.43312499999999998</v>
      </c>
      <c r="AI115" s="86" t="s">
        <v>176</v>
      </c>
      <c r="AJ115" s="84">
        <v>3.4000000000000002E-2</v>
      </c>
      <c r="AK115" s="55">
        <f t="shared" si="32"/>
        <v>0.23400000000000001</v>
      </c>
      <c r="AL115" s="52">
        <f t="shared" si="33"/>
        <v>1.4859</v>
      </c>
      <c r="AM115" s="52">
        <f t="shared" si="34"/>
        <v>8.2690249999999992</v>
      </c>
      <c r="AN115" s="56">
        <v>0</v>
      </c>
      <c r="AO115" s="71">
        <f t="shared" si="35"/>
        <v>0</v>
      </c>
      <c r="AP115" s="74">
        <v>0</v>
      </c>
      <c r="AQ115" s="52">
        <f t="shared" si="36"/>
        <v>0</v>
      </c>
      <c r="AR115" s="57">
        <v>0</v>
      </c>
      <c r="AS115" s="56">
        <v>0</v>
      </c>
      <c r="AT115" s="71">
        <f t="shared" si="37"/>
        <v>0</v>
      </c>
      <c r="AU115" s="52">
        <f t="shared" si="38"/>
        <v>0</v>
      </c>
      <c r="AV115" s="52">
        <f t="shared" si="39"/>
        <v>8.2690249999999992</v>
      </c>
      <c r="AW115" s="108">
        <f t="shared" si="42"/>
        <v>0.31091458333333338</v>
      </c>
      <c r="AX115" s="70">
        <v>12</v>
      </c>
      <c r="AY115" s="41"/>
      <c r="AZ115" s="41"/>
      <c r="BA115" s="61"/>
      <c r="BB115" s="35">
        <v>500</v>
      </c>
      <c r="BC115" s="52">
        <f t="shared" si="53"/>
        <v>4134.5124999999998</v>
      </c>
      <c r="BD115" s="71">
        <f t="shared" si="54"/>
        <v>6000</v>
      </c>
      <c r="BE115" s="61"/>
      <c r="BF115" s="63" t="str">
        <f t="shared" si="43"/>
        <v/>
      </c>
      <c r="BG115" s="41"/>
      <c r="BH115" s="41"/>
      <c r="BI115" s="35" t="s">
        <v>76</v>
      </c>
      <c r="BJ115" s="67" t="s">
        <v>77</v>
      </c>
      <c r="BK115" s="67" t="s">
        <v>324</v>
      </c>
    </row>
    <row r="116" spans="1:63" ht="20" customHeight="1" x14ac:dyDescent="0.35">
      <c r="A116" s="69"/>
      <c r="B116" s="125"/>
      <c r="C116" s="126"/>
      <c r="D116" s="127" t="s">
        <v>143</v>
      </c>
      <c r="E116" s="126" t="s">
        <v>98</v>
      </c>
      <c r="F116" s="35" t="s">
        <v>112</v>
      </c>
      <c r="G116" s="77" t="s">
        <v>420</v>
      </c>
      <c r="H116" s="109" t="s">
        <v>421</v>
      </c>
      <c r="I116" s="109" t="s">
        <v>421</v>
      </c>
      <c r="J116" s="128" t="s">
        <v>422</v>
      </c>
      <c r="K116" s="127" t="s">
        <v>422</v>
      </c>
      <c r="L116" s="129" t="s">
        <v>423</v>
      </c>
      <c r="M116" s="39" t="s">
        <v>424</v>
      </c>
      <c r="N116" s="41"/>
      <c r="O116" s="41"/>
      <c r="P116" s="68" t="s">
        <v>425</v>
      </c>
      <c r="Q116" s="41"/>
      <c r="R116" s="40" t="s">
        <v>72</v>
      </c>
      <c r="S116" s="70">
        <f>'[1]Sunny 12.16'!Q130</f>
        <v>2.15</v>
      </c>
      <c r="T116" s="40" t="s">
        <v>73</v>
      </c>
      <c r="U116" s="130" t="s">
        <v>426</v>
      </c>
      <c r="V116" s="45">
        <v>45</v>
      </c>
      <c r="W116" s="45">
        <v>41.5</v>
      </c>
      <c r="X116" s="45">
        <v>29.5</v>
      </c>
      <c r="Y116" s="131">
        <v>14.5</v>
      </c>
      <c r="Z116" s="131">
        <v>12</v>
      </c>
      <c r="AA116" s="131">
        <v>18.5</v>
      </c>
      <c r="AB116" s="47">
        <v>8</v>
      </c>
      <c r="AC116" s="132">
        <v>2</v>
      </c>
      <c r="AD116" s="49">
        <f t="shared" si="29"/>
        <v>3.2190000000000001E-3</v>
      </c>
      <c r="AE116" s="47">
        <v>63</v>
      </c>
      <c r="AF116" s="50">
        <f t="shared" si="30"/>
        <v>39142.590866728795</v>
      </c>
      <c r="AG116" s="51">
        <v>2250</v>
      </c>
      <c r="AH116" s="52">
        <f t="shared" si="31"/>
        <v>5.7482142857142864E-2</v>
      </c>
      <c r="AI116" s="83" t="s">
        <v>170</v>
      </c>
      <c r="AJ116" s="84">
        <v>1.7999999999999999E-2</v>
      </c>
      <c r="AK116" s="55">
        <f t="shared" si="32"/>
        <v>0.218</v>
      </c>
      <c r="AL116" s="52">
        <f t="shared" si="33"/>
        <v>0.46870000000000001</v>
      </c>
      <c r="AM116" s="52">
        <f t="shared" si="34"/>
        <v>2.6761821428571428</v>
      </c>
      <c r="AN116" s="56">
        <v>0</v>
      </c>
      <c r="AO116" s="71">
        <f t="shared" si="35"/>
        <v>0</v>
      </c>
      <c r="AP116" s="74">
        <v>0.05</v>
      </c>
      <c r="AQ116" s="52">
        <f t="shared" si="36"/>
        <v>0.22500000000000001</v>
      </c>
      <c r="AR116" s="57">
        <v>0</v>
      </c>
      <c r="AS116" s="56">
        <v>0</v>
      </c>
      <c r="AT116" s="71">
        <f t="shared" si="37"/>
        <v>0</v>
      </c>
      <c r="AU116" s="52">
        <f t="shared" si="38"/>
        <v>0.22500000000000001</v>
      </c>
      <c r="AV116" s="52">
        <f t="shared" si="39"/>
        <v>2.9011821428571429</v>
      </c>
      <c r="AW116" s="117">
        <f t="shared" si="42"/>
        <v>0.35529285714285713</v>
      </c>
      <c r="AX116" s="70">
        <v>4.5</v>
      </c>
      <c r="AY116" s="41"/>
      <c r="AZ116" s="41"/>
      <c r="BA116" s="61"/>
      <c r="BB116" s="126">
        <v>1000</v>
      </c>
      <c r="BC116" s="52">
        <f t="shared" ref="BC116:BC126" si="55">IF(ISERROR(AV116*BB116),"",AV116*BB116)</f>
        <v>2901.1821428571429</v>
      </c>
      <c r="BD116" s="71">
        <f t="shared" ref="BD116:BD126" si="56">IF(ISERROR(AX116*BB116),"",AX116*BB116)</f>
        <v>4500</v>
      </c>
      <c r="BE116" s="61"/>
      <c r="BF116" s="63">
        <f t="shared" si="43"/>
        <v>27.545625000000001</v>
      </c>
      <c r="BG116" s="41"/>
      <c r="BH116" s="41"/>
      <c r="BI116" s="35" t="s">
        <v>76</v>
      </c>
      <c r="BJ116" s="35" t="s">
        <v>77</v>
      </c>
      <c r="BK116" s="133" t="s">
        <v>427</v>
      </c>
    </row>
    <row r="117" spans="1:63" ht="20" customHeight="1" x14ac:dyDescent="0.35">
      <c r="A117" s="69"/>
      <c r="B117" s="125"/>
      <c r="C117" s="126"/>
      <c r="D117" s="127"/>
      <c r="E117" s="126" t="s">
        <v>98</v>
      </c>
      <c r="F117" s="35" t="s">
        <v>112</v>
      </c>
      <c r="G117" s="77" t="s">
        <v>420</v>
      </c>
      <c r="H117" s="109" t="s">
        <v>172</v>
      </c>
      <c r="I117" s="109" t="s">
        <v>172</v>
      </c>
      <c r="J117" s="128" t="s">
        <v>422</v>
      </c>
      <c r="K117" s="127"/>
      <c r="L117" s="129" t="s">
        <v>428</v>
      </c>
      <c r="M117" s="39" t="s">
        <v>424</v>
      </c>
      <c r="N117" s="41"/>
      <c r="O117" s="41"/>
      <c r="P117" s="68" t="s">
        <v>429</v>
      </c>
      <c r="Q117" s="41"/>
      <c r="R117" s="40" t="s">
        <v>72</v>
      </c>
      <c r="S117" s="97">
        <f>'[1]Sunny 12.16'!Q131</f>
        <v>1.75</v>
      </c>
      <c r="T117" s="40" t="s">
        <v>73</v>
      </c>
      <c r="U117" s="130"/>
      <c r="V117" s="45"/>
      <c r="W117" s="45"/>
      <c r="X117" s="45"/>
      <c r="Y117" s="131">
        <v>12.9</v>
      </c>
      <c r="Z117" s="126">
        <v>7.5</v>
      </c>
      <c r="AA117" s="126">
        <v>12.3</v>
      </c>
      <c r="AB117" s="47">
        <v>8</v>
      </c>
      <c r="AC117" s="132">
        <v>1</v>
      </c>
      <c r="AD117" s="49">
        <f t="shared" si="29"/>
        <v>1.1900250000000002E-3</v>
      </c>
      <c r="AE117" s="47">
        <v>63</v>
      </c>
      <c r="AF117" s="50">
        <f t="shared" si="30"/>
        <v>52940.064284363769</v>
      </c>
      <c r="AG117" s="51">
        <v>2250</v>
      </c>
      <c r="AH117" s="52">
        <f t="shared" si="31"/>
        <v>4.2500892857142862E-2</v>
      </c>
      <c r="AI117" s="86" t="s">
        <v>176</v>
      </c>
      <c r="AJ117" s="84">
        <v>3.4000000000000002E-2</v>
      </c>
      <c r="AK117" s="55">
        <f t="shared" si="32"/>
        <v>0.23400000000000001</v>
      </c>
      <c r="AL117" s="52">
        <f t="shared" si="33"/>
        <v>0.40950000000000003</v>
      </c>
      <c r="AM117" s="52">
        <f t="shared" si="34"/>
        <v>2.2020008928571428</v>
      </c>
      <c r="AN117" s="56">
        <v>0</v>
      </c>
      <c r="AO117" s="71">
        <f t="shared" si="35"/>
        <v>0</v>
      </c>
      <c r="AP117" s="74">
        <v>0.05</v>
      </c>
      <c r="AQ117" s="52">
        <f t="shared" si="36"/>
        <v>0.1575</v>
      </c>
      <c r="AR117" s="57">
        <v>0</v>
      </c>
      <c r="AS117" s="56">
        <v>0</v>
      </c>
      <c r="AT117" s="71">
        <f t="shared" si="37"/>
        <v>0</v>
      </c>
      <c r="AU117" s="52">
        <f t="shared" si="38"/>
        <v>0.1575</v>
      </c>
      <c r="AV117" s="52">
        <f t="shared" si="39"/>
        <v>2.359500892857143</v>
      </c>
      <c r="AW117" s="117">
        <f t="shared" si="42"/>
        <v>0.25095209750566888</v>
      </c>
      <c r="AX117" s="97">
        <v>3.15</v>
      </c>
      <c r="AY117" s="41"/>
      <c r="AZ117" s="41"/>
      <c r="BA117" s="61"/>
      <c r="BB117" s="126">
        <v>500</v>
      </c>
      <c r="BC117" s="52">
        <f t="shared" si="55"/>
        <v>1179.7504464285714</v>
      </c>
      <c r="BD117" s="71">
        <f t="shared" si="56"/>
        <v>1575</v>
      </c>
      <c r="BE117" s="61"/>
      <c r="BF117" s="63" t="str">
        <f t="shared" si="43"/>
        <v/>
      </c>
      <c r="BG117" s="41"/>
      <c r="BH117" s="41"/>
      <c r="BI117" s="35" t="s">
        <v>76</v>
      </c>
      <c r="BJ117" s="35" t="s">
        <v>77</v>
      </c>
      <c r="BK117" s="133" t="s">
        <v>427</v>
      </c>
    </row>
    <row r="118" spans="1:63" ht="20" customHeight="1" x14ac:dyDescent="0.35">
      <c r="A118" s="69"/>
      <c r="B118" s="125"/>
      <c r="C118" s="126"/>
      <c r="D118" s="127"/>
      <c r="E118" s="126" t="s">
        <v>98</v>
      </c>
      <c r="F118" s="35" t="s">
        <v>112</v>
      </c>
      <c r="G118" s="77" t="s">
        <v>420</v>
      </c>
      <c r="H118" s="109" t="s">
        <v>177</v>
      </c>
      <c r="I118" s="109" t="s">
        <v>177</v>
      </c>
      <c r="J118" s="128" t="s">
        <v>422</v>
      </c>
      <c r="K118" s="127"/>
      <c r="L118" s="129" t="s">
        <v>430</v>
      </c>
      <c r="M118" s="39" t="s">
        <v>424</v>
      </c>
      <c r="N118" s="41"/>
      <c r="O118" s="41"/>
      <c r="P118" s="68" t="s">
        <v>431</v>
      </c>
      <c r="Q118" s="41"/>
      <c r="R118" s="40" t="s">
        <v>72</v>
      </c>
      <c r="S118" s="97">
        <f>'[1]Sunny 12.16'!Q132</f>
        <v>1.7</v>
      </c>
      <c r="T118" s="40" t="s">
        <v>73</v>
      </c>
      <c r="U118" s="130"/>
      <c r="V118" s="45"/>
      <c r="W118" s="45"/>
      <c r="X118" s="45"/>
      <c r="Y118" s="131">
        <v>8.8000000000000007</v>
      </c>
      <c r="Z118" s="126">
        <v>8.8000000000000007</v>
      </c>
      <c r="AA118" s="126">
        <v>12</v>
      </c>
      <c r="AB118" s="47">
        <v>8</v>
      </c>
      <c r="AC118" s="132">
        <v>1</v>
      </c>
      <c r="AD118" s="49">
        <f t="shared" si="29"/>
        <v>9.2928000000000021E-4</v>
      </c>
      <c r="AE118" s="47">
        <v>63</v>
      </c>
      <c r="AF118" s="50">
        <f t="shared" si="30"/>
        <v>67794.421487603293</v>
      </c>
      <c r="AG118" s="51">
        <v>2250</v>
      </c>
      <c r="AH118" s="52">
        <f t="shared" si="31"/>
        <v>3.3188571428571435E-2</v>
      </c>
      <c r="AI118" s="86" t="s">
        <v>176</v>
      </c>
      <c r="AJ118" s="84">
        <v>3.4000000000000002E-2</v>
      </c>
      <c r="AK118" s="55">
        <f t="shared" si="32"/>
        <v>0.23400000000000001</v>
      </c>
      <c r="AL118" s="52">
        <f t="shared" si="33"/>
        <v>0.39779999999999999</v>
      </c>
      <c r="AM118" s="52">
        <f t="shared" ref="AM118:AM155" si="57">IF(ISERROR(S118+AH118+AL118),"",S118+AH118+AL118)</f>
        <v>2.1309885714285715</v>
      </c>
      <c r="AN118" s="56">
        <v>0</v>
      </c>
      <c r="AO118" s="71">
        <f t="shared" ref="AO118:AO155" si="58">IF(ISERROR(AX118*AN118),"",AX118*AN118)</f>
        <v>0</v>
      </c>
      <c r="AP118" s="74">
        <v>0.05</v>
      </c>
      <c r="AQ118" s="52">
        <f t="shared" ref="AQ118:AQ155" si="59">IF(ISERROR(AX118*AP118),"",AX118*AP118)</f>
        <v>0.14750000000000002</v>
      </c>
      <c r="AR118" s="57">
        <v>0</v>
      </c>
      <c r="AS118" s="56">
        <v>0</v>
      </c>
      <c r="AT118" s="71">
        <f t="shared" ref="AT118:AT155" si="60">IF(ISERROR(AX118*AS118),"",AX118*AS118)</f>
        <v>0</v>
      </c>
      <c r="AU118" s="52">
        <f t="shared" ref="AU118:AU155" si="61">IF(ISERROR(AO118+AQ118+AT118),"",AO118+AQ118+AT118)</f>
        <v>0.14750000000000002</v>
      </c>
      <c r="AV118" s="52">
        <f t="shared" ref="AV118:AV155" si="62">IF(ISERROR(AM118+AU118),"",AM118+AU118)</f>
        <v>2.2784885714285714</v>
      </c>
      <c r="AW118" s="117">
        <f t="shared" si="42"/>
        <v>0.22763099273607754</v>
      </c>
      <c r="AX118" s="97">
        <v>2.95</v>
      </c>
      <c r="AY118" s="41"/>
      <c r="AZ118" s="41"/>
      <c r="BA118" s="61"/>
      <c r="BB118" s="126">
        <v>500</v>
      </c>
      <c r="BC118" s="52">
        <f t="shared" si="55"/>
        <v>1139.2442857142858</v>
      </c>
      <c r="BD118" s="71">
        <f t="shared" si="56"/>
        <v>1475</v>
      </c>
      <c r="BE118" s="61"/>
      <c r="BF118" s="63" t="str">
        <f t="shared" si="43"/>
        <v/>
      </c>
      <c r="BG118" s="41"/>
      <c r="BH118" s="41"/>
      <c r="BI118" s="35" t="s">
        <v>76</v>
      </c>
      <c r="BJ118" s="35" t="s">
        <v>77</v>
      </c>
      <c r="BK118" s="133" t="s">
        <v>427</v>
      </c>
    </row>
    <row r="119" spans="1:63" ht="20" customHeight="1" x14ac:dyDescent="0.35">
      <c r="A119" s="69"/>
      <c r="B119" s="125"/>
      <c r="C119" s="126"/>
      <c r="D119" s="127"/>
      <c r="E119" s="126" t="s">
        <v>98</v>
      </c>
      <c r="F119" s="35" t="s">
        <v>112</v>
      </c>
      <c r="G119" s="77" t="s">
        <v>420</v>
      </c>
      <c r="H119" s="109" t="s">
        <v>180</v>
      </c>
      <c r="I119" s="109" t="s">
        <v>180</v>
      </c>
      <c r="J119" s="128" t="s">
        <v>422</v>
      </c>
      <c r="K119" s="127"/>
      <c r="L119" s="129" t="s">
        <v>432</v>
      </c>
      <c r="M119" s="39" t="s">
        <v>424</v>
      </c>
      <c r="N119" s="41"/>
      <c r="O119" s="41"/>
      <c r="P119" s="68" t="s">
        <v>433</v>
      </c>
      <c r="Q119" s="41"/>
      <c r="R119" s="40" t="s">
        <v>72</v>
      </c>
      <c r="S119" s="97">
        <f>'[1]Sunny 12.16'!Q133</f>
        <v>1.65</v>
      </c>
      <c r="T119" s="40" t="s">
        <v>73</v>
      </c>
      <c r="U119" s="130"/>
      <c r="V119" s="45"/>
      <c r="W119" s="45"/>
      <c r="X119" s="45"/>
      <c r="Y119" s="131">
        <v>11.5</v>
      </c>
      <c r="Z119" s="126">
        <v>4</v>
      </c>
      <c r="AA119" s="126">
        <v>15.5</v>
      </c>
      <c r="AB119" s="47">
        <v>8</v>
      </c>
      <c r="AC119" s="132">
        <v>1</v>
      </c>
      <c r="AD119" s="49">
        <f t="shared" ref="AD119:AD155" si="63">IF(Y119="","",Y119*Z119*AA119/1000000)</f>
        <v>7.1299999999999998E-4</v>
      </c>
      <c r="AE119" s="47">
        <v>63</v>
      </c>
      <c r="AF119" s="50">
        <f t="shared" ref="AF119:AF155" si="64">IF(AC119="","",AE119/AD119*AC119)</f>
        <v>88359.046283309959</v>
      </c>
      <c r="AG119" s="51">
        <v>2250</v>
      </c>
      <c r="AH119" s="52">
        <f t="shared" ref="AH119:AH155" si="65">IF(ISERROR(AG119/AF119),"",AG119/AF119)</f>
        <v>2.5464285714285714E-2</v>
      </c>
      <c r="AI119" s="86" t="s">
        <v>176</v>
      </c>
      <c r="AJ119" s="84">
        <v>3.4000000000000002E-2</v>
      </c>
      <c r="AK119" s="55">
        <f t="shared" ref="AK119:AK155" si="66">AJ119+20%</f>
        <v>0.23400000000000001</v>
      </c>
      <c r="AL119" s="52">
        <f t="shared" ref="AL119:AL155" si="67">IF(ISERROR(S119*AK119),"",S119*AK119)</f>
        <v>0.3861</v>
      </c>
      <c r="AM119" s="52">
        <f t="shared" si="57"/>
        <v>2.0615642857142857</v>
      </c>
      <c r="AN119" s="56">
        <v>0</v>
      </c>
      <c r="AO119" s="71">
        <f t="shared" si="58"/>
        <v>0</v>
      </c>
      <c r="AP119" s="74">
        <v>0.05</v>
      </c>
      <c r="AQ119" s="52">
        <f t="shared" si="59"/>
        <v>0.14750000000000002</v>
      </c>
      <c r="AR119" s="57">
        <v>0</v>
      </c>
      <c r="AS119" s="56">
        <v>0</v>
      </c>
      <c r="AT119" s="71">
        <f t="shared" si="60"/>
        <v>0</v>
      </c>
      <c r="AU119" s="52">
        <f t="shared" si="61"/>
        <v>0.14750000000000002</v>
      </c>
      <c r="AV119" s="52">
        <f t="shared" si="62"/>
        <v>2.2090642857142857</v>
      </c>
      <c r="AW119" s="117">
        <f t="shared" si="42"/>
        <v>0.25116464891041168</v>
      </c>
      <c r="AX119" s="97">
        <v>2.95</v>
      </c>
      <c r="AY119" s="41"/>
      <c r="AZ119" s="41"/>
      <c r="BA119" s="61"/>
      <c r="BB119" s="126">
        <v>500</v>
      </c>
      <c r="BC119" s="52">
        <f t="shared" si="55"/>
        <v>1104.5321428571428</v>
      </c>
      <c r="BD119" s="71">
        <f t="shared" si="56"/>
        <v>1475</v>
      </c>
      <c r="BE119" s="61"/>
      <c r="BF119" s="63" t="str">
        <f t="shared" si="43"/>
        <v/>
      </c>
      <c r="BG119" s="41"/>
      <c r="BH119" s="41"/>
      <c r="BI119" s="35" t="s">
        <v>76</v>
      </c>
      <c r="BJ119" s="35" t="s">
        <v>77</v>
      </c>
      <c r="BK119" s="133" t="s">
        <v>427</v>
      </c>
    </row>
    <row r="120" spans="1:63" ht="20" customHeight="1" x14ac:dyDescent="0.35">
      <c r="A120" s="69"/>
      <c r="B120" s="125"/>
      <c r="C120" s="126"/>
      <c r="D120" s="127"/>
      <c r="E120" s="126" t="s">
        <v>98</v>
      </c>
      <c r="F120" s="35" t="s">
        <v>112</v>
      </c>
      <c r="G120" s="77" t="s">
        <v>420</v>
      </c>
      <c r="H120" s="109" t="s">
        <v>192</v>
      </c>
      <c r="I120" s="109" t="s">
        <v>192</v>
      </c>
      <c r="J120" s="128" t="s">
        <v>422</v>
      </c>
      <c r="K120" s="127"/>
      <c r="L120" s="134" t="s">
        <v>301</v>
      </c>
      <c r="M120" s="39" t="s">
        <v>424</v>
      </c>
      <c r="N120" s="41"/>
      <c r="O120" s="41"/>
      <c r="P120" s="68" t="s">
        <v>434</v>
      </c>
      <c r="Q120" s="41"/>
      <c r="R120" s="40" t="s">
        <v>72</v>
      </c>
      <c r="S120" s="97">
        <f>'[1]Sunny 12.16'!Q134</f>
        <v>2.88</v>
      </c>
      <c r="T120" s="40" t="s">
        <v>73</v>
      </c>
      <c r="U120" s="130"/>
      <c r="V120" s="45"/>
      <c r="W120" s="45"/>
      <c r="X120" s="45"/>
      <c r="Y120" s="131">
        <v>25.5</v>
      </c>
      <c r="Z120" s="126">
        <v>4</v>
      </c>
      <c r="AA120" s="126">
        <v>15</v>
      </c>
      <c r="AB120" s="47">
        <v>8</v>
      </c>
      <c r="AC120" s="132">
        <v>1</v>
      </c>
      <c r="AD120" s="49">
        <f t="shared" si="63"/>
        <v>1.5299999999999999E-3</v>
      </c>
      <c r="AE120" s="47">
        <v>63</v>
      </c>
      <c r="AF120" s="50">
        <f t="shared" si="64"/>
        <v>41176.470588235294</v>
      </c>
      <c r="AG120" s="51">
        <v>2250</v>
      </c>
      <c r="AH120" s="52">
        <f t="shared" si="65"/>
        <v>5.4642857142857146E-2</v>
      </c>
      <c r="AI120" s="86" t="s">
        <v>176</v>
      </c>
      <c r="AJ120" s="84">
        <v>3.4000000000000002E-2</v>
      </c>
      <c r="AK120" s="55">
        <f t="shared" si="66"/>
        <v>0.23400000000000001</v>
      </c>
      <c r="AL120" s="52">
        <f t="shared" si="67"/>
        <v>0.67391999999999996</v>
      </c>
      <c r="AM120" s="52">
        <f t="shared" si="57"/>
        <v>3.6085628571428567</v>
      </c>
      <c r="AN120" s="56">
        <v>0</v>
      </c>
      <c r="AO120" s="71">
        <f t="shared" si="58"/>
        <v>0</v>
      </c>
      <c r="AP120" s="74">
        <v>0.05</v>
      </c>
      <c r="AQ120" s="52">
        <f t="shared" si="59"/>
        <v>0.26250000000000001</v>
      </c>
      <c r="AR120" s="57">
        <v>0</v>
      </c>
      <c r="AS120" s="56">
        <v>0</v>
      </c>
      <c r="AT120" s="71">
        <f t="shared" si="60"/>
        <v>0</v>
      </c>
      <c r="AU120" s="52">
        <f t="shared" si="61"/>
        <v>0.26250000000000001</v>
      </c>
      <c r="AV120" s="52">
        <f t="shared" si="62"/>
        <v>3.8710628571428569</v>
      </c>
      <c r="AW120" s="117">
        <f t="shared" si="42"/>
        <v>0.26265469387755108</v>
      </c>
      <c r="AX120" s="97">
        <v>5.25</v>
      </c>
      <c r="AY120" s="41"/>
      <c r="AZ120" s="41"/>
      <c r="BA120" s="61"/>
      <c r="BB120" s="126">
        <v>500</v>
      </c>
      <c r="BC120" s="52">
        <f t="shared" si="55"/>
        <v>1935.5314285714285</v>
      </c>
      <c r="BD120" s="71">
        <f t="shared" si="56"/>
        <v>2625</v>
      </c>
      <c r="BE120" s="61"/>
      <c r="BF120" s="63" t="str">
        <f t="shared" si="43"/>
        <v/>
      </c>
      <c r="BG120" s="41"/>
      <c r="BH120" s="41"/>
      <c r="BI120" s="35" t="s">
        <v>76</v>
      </c>
      <c r="BJ120" s="35" t="s">
        <v>77</v>
      </c>
      <c r="BK120" s="133" t="s">
        <v>427</v>
      </c>
    </row>
    <row r="121" spans="1:63" ht="20" customHeight="1" x14ac:dyDescent="0.35">
      <c r="A121" s="69"/>
      <c r="B121" s="125"/>
      <c r="C121" s="35"/>
      <c r="D121" s="127"/>
      <c r="E121" s="35" t="s">
        <v>98</v>
      </c>
      <c r="F121" s="35" t="s">
        <v>112</v>
      </c>
      <c r="G121" s="77" t="s">
        <v>420</v>
      </c>
      <c r="H121" s="135" t="s">
        <v>435</v>
      </c>
      <c r="I121" s="136" t="s">
        <v>435</v>
      </c>
      <c r="J121" s="128" t="s">
        <v>422</v>
      </c>
      <c r="K121" s="127"/>
      <c r="L121" s="67" t="s">
        <v>436</v>
      </c>
      <c r="M121" s="39" t="s">
        <v>424</v>
      </c>
      <c r="N121" s="41"/>
      <c r="O121" s="41"/>
      <c r="P121" s="68" t="s">
        <v>437</v>
      </c>
      <c r="Q121" s="41"/>
      <c r="R121" s="40" t="s">
        <v>72</v>
      </c>
      <c r="S121" s="70">
        <f>'[1]Sunny 12.16'!Q135</f>
        <v>2.21</v>
      </c>
      <c r="T121" s="40" t="s">
        <v>73</v>
      </c>
      <c r="U121" s="130"/>
      <c r="V121" s="45"/>
      <c r="W121" s="45"/>
      <c r="X121" s="45"/>
      <c r="Y121" s="35">
        <v>10.8</v>
      </c>
      <c r="Z121" s="35">
        <v>10.8</v>
      </c>
      <c r="AA121" s="35">
        <v>39</v>
      </c>
      <c r="AB121" s="47">
        <v>8</v>
      </c>
      <c r="AC121" s="82">
        <v>1</v>
      </c>
      <c r="AD121" s="49">
        <f t="shared" si="63"/>
        <v>4.5489600000000012E-3</v>
      </c>
      <c r="AE121" s="47">
        <v>63</v>
      </c>
      <c r="AF121" s="50">
        <f t="shared" si="64"/>
        <v>13849.319404874957</v>
      </c>
      <c r="AG121" s="51">
        <v>2250</v>
      </c>
      <c r="AH121" s="52">
        <f t="shared" si="65"/>
        <v>0.16246285714285719</v>
      </c>
      <c r="AI121" s="86" t="s">
        <v>176</v>
      </c>
      <c r="AJ121" s="84">
        <v>3.4000000000000002E-2</v>
      </c>
      <c r="AK121" s="55">
        <f t="shared" si="66"/>
        <v>0.23400000000000001</v>
      </c>
      <c r="AL121" s="52">
        <f t="shared" si="67"/>
        <v>0.51714000000000004</v>
      </c>
      <c r="AM121" s="52">
        <f t="shared" si="57"/>
        <v>2.8896028571428571</v>
      </c>
      <c r="AN121" s="56">
        <v>0</v>
      </c>
      <c r="AO121" s="71">
        <f t="shared" si="58"/>
        <v>0</v>
      </c>
      <c r="AP121" s="74">
        <v>0.05</v>
      </c>
      <c r="AQ121" s="52">
        <f t="shared" si="59"/>
        <v>0.25</v>
      </c>
      <c r="AR121" s="57">
        <v>0</v>
      </c>
      <c r="AS121" s="56">
        <v>0</v>
      </c>
      <c r="AT121" s="71">
        <f t="shared" si="60"/>
        <v>0</v>
      </c>
      <c r="AU121" s="52">
        <f t="shared" si="61"/>
        <v>0.25</v>
      </c>
      <c r="AV121" s="52">
        <f t="shared" si="62"/>
        <v>3.1396028571428571</v>
      </c>
      <c r="AW121" s="117">
        <f t="shared" ref="AW121:AW155" si="68">IF(ISERROR((AX121-AV121)/AX121),"",(AX121-AV121)/AX121)</f>
        <v>0.37207942857142856</v>
      </c>
      <c r="AX121" s="70">
        <v>5</v>
      </c>
      <c r="AY121" s="41"/>
      <c r="AZ121" s="41"/>
      <c r="BA121" s="61"/>
      <c r="BB121" s="35">
        <v>500</v>
      </c>
      <c r="BC121" s="52">
        <f t="shared" si="55"/>
        <v>1569.8014285714285</v>
      </c>
      <c r="BD121" s="71">
        <f t="shared" si="56"/>
        <v>2500</v>
      </c>
      <c r="BE121" s="61"/>
      <c r="BF121" s="63" t="str">
        <f t="shared" si="43"/>
        <v/>
      </c>
      <c r="BG121" s="41"/>
      <c r="BH121" s="41"/>
      <c r="BI121" s="35" t="s">
        <v>76</v>
      </c>
      <c r="BJ121" s="35" t="s">
        <v>77</v>
      </c>
      <c r="BK121" s="102" t="s">
        <v>427</v>
      </c>
    </row>
    <row r="122" spans="1:63" ht="20" customHeight="1" x14ac:dyDescent="0.35">
      <c r="A122" s="69"/>
      <c r="B122" s="125"/>
      <c r="C122" s="126"/>
      <c r="D122" s="127"/>
      <c r="E122" s="126" t="s">
        <v>98</v>
      </c>
      <c r="F122" s="35" t="s">
        <v>112</v>
      </c>
      <c r="G122" s="77" t="s">
        <v>420</v>
      </c>
      <c r="H122" s="109" t="s">
        <v>314</v>
      </c>
      <c r="I122" s="109" t="s">
        <v>314</v>
      </c>
      <c r="J122" s="128" t="s">
        <v>422</v>
      </c>
      <c r="K122" s="127"/>
      <c r="L122" s="129" t="s">
        <v>438</v>
      </c>
      <c r="M122" s="39" t="s">
        <v>424</v>
      </c>
      <c r="N122" s="41"/>
      <c r="O122" s="41"/>
      <c r="P122" s="68" t="s">
        <v>439</v>
      </c>
      <c r="Q122" s="41"/>
      <c r="R122" s="40" t="s">
        <v>72</v>
      </c>
      <c r="S122" s="70">
        <f>'[1]Sunny 12.16'!Q136</f>
        <v>4.5199999999999996</v>
      </c>
      <c r="T122" s="40" t="s">
        <v>73</v>
      </c>
      <c r="U122" s="130"/>
      <c r="V122" s="45"/>
      <c r="W122" s="45"/>
      <c r="X122" s="45"/>
      <c r="Y122" s="131">
        <v>16.8</v>
      </c>
      <c r="Z122" s="126">
        <v>8.5</v>
      </c>
      <c r="AA122" s="126">
        <v>12</v>
      </c>
      <c r="AB122" s="47">
        <v>8</v>
      </c>
      <c r="AC122" s="132">
        <v>1</v>
      </c>
      <c r="AD122" s="49">
        <f t="shared" si="63"/>
        <v>1.7136000000000002E-3</v>
      </c>
      <c r="AE122" s="47">
        <v>63</v>
      </c>
      <c r="AF122" s="50">
        <f t="shared" si="64"/>
        <v>36764.705882352937</v>
      </c>
      <c r="AG122" s="51">
        <v>2250</v>
      </c>
      <c r="AH122" s="52">
        <f t="shared" si="65"/>
        <v>6.1200000000000004E-2</v>
      </c>
      <c r="AI122" s="86" t="s">
        <v>176</v>
      </c>
      <c r="AJ122" s="84">
        <v>3.4000000000000002E-2</v>
      </c>
      <c r="AK122" s="55">
        <f t="shared" si="66"/>
        <v>0.23400000000000001</v>
      </c>
      <c r="AL122" s="52">
        <f t="shared" si="67"/>
        <v>1.05768</v>
      </c>
      <c r="AM122" s="52">
        <f t="shared" si="57"/>
        <v>5.6388800000000003</v>
      </c>
      <c r="AN122" s="56">
        <v>0</v>
      </c>
      <c r="AO122" s="71">
        <f t="shared" si="58"/>
        <v>0</v>
      </c>
      <c r="AP122" s="74">
        <v>0.05</v>
      </c>
      <c r="AQ122" s="52">
        <f t="shared" si="59"/>
        <v>0.39750000000000002</v>
      </c>
      <c r="AR122" s="57">
        <v>0</v>
      </c>
      <c r="AS122" s="56">
        <v>0</v>
      </c>
      <c r="AT122" s="71">
        <f t="shared" si="60"/>
        <v>0</v>
      </c>
      <c r="AU122" s="52">
        <f t="shared" si="61"/>
        <v>0.39750000000000002</v>
      </c>
      <c r="AV122" s="52">
        <f t="shared" si="62"/>
        <v>6.0363800000000003</v>
      </c>
      <c r="AW122" s="137">
        <f t="shared" si="68"/>
        <v>0.24070691823899368</v>
      </c>
      <c r="AX122" s="97">
        <v>7.95</v>
      </c>
      <c r="AY122" s="41"/>
      <c r="AZ122" s="41"/>
      <c r="BA122" s="61"/>
      <c r="BB122" s="126">
        <v>500</v>
      </c>
      <c r="BC122" s="52">
        <f t="shared" si="55"/>
        <v>3018.19</v>
      </c>
      <c r="BD122" s="71">
        <f t="shared" si="56"/>
        <v>3975</v>
      </c>
      <c r="BE122" s="61"/>
      <c r="BF122" s="63" t="str">
        <f t="shared" si="43"/>
        <v/>
      </c>
      <c r="BG122" s="41"/>
      <c r="BH122" s="41"/>
      <c r="BI122" s="35" t="s">
        <v>76</v>
      </c>
      <c r="BJ122" s="35" t="s">
        <v>77</v>
      </c>
      <c r="BK122" s="133" t="s">
        <v>427</v>
      </c>
    </row>
    <row r="123" spans="1:63" ht="20" customHeight="1" x14ac:dyDescent="0.35">
      <c r="A123" s="69"/>
      <c r="B123" s="125"/>
      <c r="C123" s="134"/>
      <c r="D123" s="127"/>
      <c r="E123" s="134" t="s">
        <v>98</v>
      </c>
      <c r="F123" s="35" t="s">
        <v>112</v>
      </c>
      <c r="G123" s="77" t="s">
        <v>420</v>
      </c>
      <c r="H123" s="109" t="s">
        <v>281</v>
      </c>
      <c r="I123" s="109" t="s">
        <v>281</v>
      </c>
      <c r="J123" s="128" t="s">
        <v>422</v>
      </c>
      <c r="K123" s="127"/>
      <c r="L123" s="134" t="s">
        <v>209</v>
      </c>
      <c r="M123" s="39" t="s">
        <v>424</v>
      </c>
      <c r="N123" s="41"/>
      <c r="O123" s="41"/>
      <c r="P123" s="68" t="s">
        <v>440</v>
      </c>
      <c r="Q123" s="41"/>
      <c r="R123" s="40" t="s">
        <v>72</v>
      </c>
      <c r="S123" s="70">
        <f>'[1]Sunny 12.16'!Q137</f>
        <v>6.65</v>
      </c>
      <c r="T123" s="40" t="s">
        <v>73</v>
      </c>
      <c r="U123" s="130"/>
      <c r="V123" s="45"/>
      <c r="W123" s="45"/>
      <c r="X123" s="45"/>
      <c r="Y123" s="131">
        <v>15.5</v>
      </c>
      <c r="Z123" s="126">
        <v>15.5</v>
      </c>
      <c r="AA123" s="126">
        <v>16.5</v>
      </c>
      <c r="AB123" s="47">
        <v>8</v>
      </c>
      <c r="AC123" s="132">
        <v>1</v>
      </c>
      <c r="AD123" s="49">
        <f t="shared" si="63"/>
        <v>3.9641249999999998E-3</v>
      </c>
      <c r="AE123" s="47">
        <v>63</v>
      </c>
      <c r="AF123" s="50">
        <f t="shared" si="64"/>
        <v>15892.536183899349</v>
      </c>
      <c r="AG123" s="51">
        <v>2250</v>
      </c>
      <c r="AH123" s="52">
        <f t="shared" si="65"/>
        <v>0.14157589285714284</v>
      </c>
      <c r="AI123" s="86" t="s">
        <v>176</v>
      </c>
      <c r="AJ123" s="84">
        <v>3.4000000000000002E-2</v>
      </c>
      <c r="AK123" s="55">
        <f t="shared" si="66"/>
        <v>0.23400000000000001</v>
      </c>
      <c r="AL123" s="52">
        <f t="shared" si="67"/>
        <v>1.5561000000000003</v>
      </c>
      <c r="AM123" s="52">
        <f t="shared" si="57"/>
        <v>8.3476758928571435</v>
      </c>
      <c r="AN123" s="56">
        <v>0</v>
      </c>
      <c r="AO123" s="71">
        <f t="shared" si="58"/>
        <v>0</v>
      </c>
      <c r="AP123" s="74">
        <v>0.05</v>
      </c>
      <c r="AQ123" s="52">
        <f t="shared" si="59"/>
        <v>0.625</v>
      </c>
      <c r="AR123" s="57">
        <v>0</v>
      </c>
      <c r="AS123" s="56">
        <v>0</v>
      </c>
      <c r="AT123" s="71">
        <f t="shared" si="60"/>
        <v>0</v>
      </c>
      <c r="AU123" s="52">
        <f t="shared" si="61"/>
        <v>0.625</v>
      </c>
      <c r="AV123" s="52">
        <f t="shared" si="62"/>
        <v>8.9726758928571435</v>
      </c>
      <c r="AW123" s="117">
        <f t="shared" si="68"/>
        <v>0.28218592857142855</v>
      </c>
      <c r="AX123" s="70">
        <v>12.5</v>
      </c>
      <c r="AY123" s="41"/>
      <c r="AZ123" s="41"/>
      <c r="BA123" s="61"/>
      <c r="BB123" s="126">
        <v>500</v>
      </c>
      <c r="BC123" s="52">
        <f t="shared" si="55"/>
        <v>4486.3379464285717</v>
      </c>
      <c r="BD123" s="71">
        <f t="shared" si="56"/>
        <v>6250</v>
      </c>
      <c r="BE123" s="61"/>
      <c r="BF123" s="63" t="str">
        <f t="shared" si="43"/>
        <v/>
      </c>
      <c r="BG123" s="41"/>
      <c r="BH123" s="41"/>
      <c r="BI123" s="35" t="s">
        <v>76</v>
      </c>
      <c r="BJ123" s="35" t="s">
        <v>77</v>
      </c>
      <c r="BK123" s="133" t="s">
        <v>427</v>
      </c>
    </row>
    <row r="124" spans="1:63" ht="20" customHeight="1" x14ac:dyDescent="0.35">
      <c r="A124" s="69"/>
      <c r="B124" s="125"/>
      <c r="C124" s="134"/>
      <c r="D124" s="127"/>
      <c r="E124" s="134" t="s">
        <v>98</v>
      </c>
      <c r="F124" s="35" t="s">
        <v>112</v>
      </c>
      <c r="G124" s="77" t="s">
        <v>420</v>
      </c>
      <c r="H124" s="109" t="s">
        <v>311</v>
      </c>
      <c r="I124" s="109" t="s">
        <v>311</v>
      </c>
      <c r="J124" s="128" t="s">
        <v>422</v>
      </c>
      <c r="K124" s="127"/>
      <c r="L124" s="134" t="s">
        <v>441</v>
      </c>
      <c r="M124" s="39" t="s">
        <v>424</v>
      </c>
      <c r="N124" s="41"/>
      <c r="O124" s="41"/>
      <c r="P124" s="68" t="s">
        <v>442</v>
      </c>
      <c r="Q124" s="41"/>
      <c r="R124" s="40" t="s">
        <v>72</v>
      </c>
      <c r="S124" s="97">
        <f>'[1]Sunny 12.16'!Q138</f>
        <v>4.58</v>
      </c>
      <c r="T124" s="40" t="s">
        <v>73</v>
      </c>
      <c r="U124" s="130"/>
      <c r="V124" s="45"/>
      <c r="W124" s="45"/>
      <c r="X124" s="45"/>
      <c r="Y124" s="131">
        <v>21.3</v>
      </c>
      <c r="Z124" s="126">
        <v>21.3</v>
      </c>
      <c r="AA124" s="126">
        <v>26.5</v>
      </c>
      <c r="AB124" s="47">
        <v>8</v>
      </c>
      <c r="AC124" s="132">
        <v>1</v>
      </c>
      <c r="AD124" s="49">
        <f t="shared" si="63"/>
        <v>1.2022785000000001E-2</v>
      </c>
      <c r="AE124" s="47">
        <v>63</v>
      </c>
      <c r="AF124" s="50">
        <f t="shared" si="64"/>
        <v>5240.0504542000872</v>
      </c>
      <c r="AG124" s="51">
        <v>2250</v>
      </c>
      <c r="AH124" s="52">
        <f t="shared" si="65"/>
        <v>0.42938517857142861</v>
      </c>
      <c r="AI124" s="86" t="s">
        <v>176</v>
      </c>
      <c r="AJ124" s="84">
        <v>3.4000000000000002E-2</v>
      </c>
      <c r="AK124" s="55">
        <f t="shared" si="66"/>
        <v>0.23400000000000001</v>
      </c>
      <c r="AL124" s="52">
        <f t="shared" si="67"/>
        <v>1.07172</v>
      </c>
      <c r="AM124" s="52">
        <f t="shared" si="57"/>
        <v>6.0811051785714287</v>
      </c>
      <c r="AN124" s="56">
        <v>0</v>
      </c>
      <c r="AO124" s="71">
        <f t="shared" si="58"/>
        <v>0</v>
      </c>
      <c r="AP124" s="74">
        <v>0.05</v>
      </c>
      <c r="AQ124" s="52">
        <f t="shared" si="59"/>
        <v>0.42500000000000004</v>
      </c>
      <c r="AR124" s="57">
        <v>0</v>
      </c>
      <c r="AS124" s="56">
        <v>0</v>
      </c>
      <c r="AT124" s="71">
        <f t="shared" si="60"/>
        <v>0</v>
      </c>
      <c r="AU124" s="52">
        <f t="shared" si="61"/>
        <v>0.42500000000000004</v>
      </c>
      <c r="AV124" s="52">
        <f t="shared" si="62"/>
        <v>6.5061051785714286</v>
      </c>
      <c r="AW124" s="117">
        <f t="shared" si="68"/>
        <v>0.23457586134453781</v>
      </c>
      <c r="AX124" s="97">
        <v>8.5</v>
      </c>
      <c r="AY124" s="41"/>
      <c r="AZ124" s="41"/>
      <c r="BA124" s="61"/>
      <c r="BB124" s="126">
        <v>500</v>
      </c>
      <c r="BC124" s="52">
        <f t="shared" si="55"/>
        <v>3253.0525892857145</v>
      </c>
      <c r="BD124" s="71">
        <f t="shared" si="56"/>
        <v>4250</v>
      </c>
      <c r="BE124" s="61"/>
      <c r="BF124" s="63" t="str">
        <f t="shared" ref="BF124:BF155" si="69">IF(V124="","",V124*W124*X124/1000000/AC124*BB124)</f>
        <v/>
      </c>
      <c r="BG124" s="41"/>
      <c r="BH124" s="41"/>
      <c r="BI124" s="35" t="s">
        <v>76</v>
      </c>
      <c r="BJ124" s="35" t="s">
        <v>77</v>
      </c>
      <c r="BK124" s="133" t="s">
        <v>427</v>
      </c>
    </row>
    <row r="125" spans="1:63" ht="20" customHeight="1" x14ac:dyDescent="0.35">
      <c r="A125" s="69"/>
      <c r="B125" s="125"/>
      <c r="C125" s="134"/>
      <c r="D125" s="127"/>
      <c r="E125" s="134" t="s">
        <v>98</v>
      </c>
      <c r="F125" s="35" t="s">
        <v>112</v>
      </c>
      <c r="G125" s="77" t="s">
        <v>420</v>
      </c>
      <c r="H125" s="109" t="s">
        <v>443</v>
      </c>
      <c r="I125" s="109" t="s">
        <v>443</v>
      </c>
      <c r="J125" s="128" t="s">
        <v>422</v>
      </c>
      <c r="K125" s="127"/>
      <c r="L125" s="134" t="s">
        <v>410</v>
      </c>
      <c r="M125" s="39" t="s">
        <v>424</v>
      </c>
      <c r="N125" s="41"/>
      <c r="O125" s="41"/>
      <c r="P125" s="68" t="s">
        <v>444</v>
      </c>
      <c r="Q125" s="41"/>
      <c r="R125" s="40" t="s">
        <v>72</v>
      </c>
      <c r="S125" s="70">
        <f>'[1]Sunny 12.16'!Q139</f>
        <v>4.1500000000000004</v>
      </c>
      <c r="T125" s="40" t="s">
        <v>73</v>
      </c>
      <c r="U125" s="130"/>
      <c r="V125" s="45"/>
      <c r="W125" s="45"/>
      <c r="X125" s="45"/>
      <c r="Y125" s="131">
        <v>13.8</v>
      </c>
      <c r="Z125" s="126">
        <v>13.8</v>
      </c>
      <c r="AA125" s="126">
        <v>30</v>
      </c>
      <c r="AB125" s="47">
        <v>8</v>
      </c>
      <c r="AC125" s="132">
        <v>1</v>
      </c>
      <c r="AD125" s="49">
        <f t="shared" si="63"/>
        <v>5.7132000000000007E-3</v>
      </c>
      <c r="AE125" s="47">
        <v>63</v>
      </c>
      <c r="AF125" s="50">
        <f t="shared" si="64"/>
        <v>11027.095148078133</v>
      </c>
      <c r="AG125" s="51">
        <v>2250</v>
      </c>
      <c r="AH125" s="52">
        <f t="shared" si="65"/>
        <v>0.20404285714285716</v>
      </c>
      <c r="AI125" s="86" t="s">
        <v>176</v>
      </c>
      <c r="AJ125" s="84">
        <v>3.4000000000000002E-2</v>
      </c>
      <c r="AK125" s="55">
        <f t="shared" si="66"/>
        <v>0.23400000000000001</v>
      </c>
      <c r="AL125" s="52">
        <f t="shared" si="67"/>
        <v>0.97110000000000019</v>
      </c>
      <c r="AM125" s="52">
        <f t="shared" si="57"/>
        <v>5.3251428571428576</v>
      </c>
      <c r="AN125" s="56">
        <v>0</v>
      </c>
      <c r="AO125" s="71">
        <f t="shared" si="58"/>
        <v>0</v>
      </c>
      <c r="AP125" s="74">
        <v>0.05</v>
      </c>
      <c r="AQ125" s="52">
        <f t="shared" si="59"/>
        <v>0.39500000000000002</v>
      </c>
      <c r="AR125" s="57">
        <v>0</v>
      </c>
      <c r="AS125" s="56">
        <v>0</v>
      </c>
      <c r="AT125" s="71">
        <f t="shared" si="60"/>
        <v>0</v>
      </c>
      <c r="AU125" s="52">
        <f t="shared" si="61"/>
        <v>0.39500000000000002</v>
      </c>
      <c r="AV125" s="52">
        <f t="shared" si="62"/>
        <v>5.7201428571428572</v>
      </c>
      <c r="AW125" s="117">
        <f t="shared" si="68"/>
        <v>0.27593128390596749</v>
      </c>
      <c r="AX125" s="70">
        <v>7.9</v>
      </c>
      <c r="AY125" s="41"/>
      <c r="AZ125" s="41"/>
      <c r="BA125" s="61"/>
      <c r="BB125" s="126">
        <v>500</v>
      </c>
      <c r="BC125" s="52">
        <f t="shared" si="55"/>
        <v>2860.0714285714284</v>
      </c>
      <c r="BD125" s="71">
        <f t="shared" si="56"/>
        <v>3950</v>
      </c>
      <c r="BE125" s="61"/>
      <c r="BF125" s="63" t="str">
        <f t="shared" si="69"/>
        <v/>
      </c>
      <c r="BG125" s="41"/>
      <c r="BH125" s="41"/>
      <c r="BI125" s="35" t="s">
        <v>76</v>
      </c>
      <c r="BJ125" s="35" t="s">
        <v>77</v>
      </c>
      <c r="BK125" s="133" t="s">
        <v>427</v>
      </c>
    </row>
    <row r="126" spans="1:63" ht="20" customHeight="1" x14ac:dyDescent="0.35">
      <c r="A126" s="69"/>
      <c r="B126" s="125"/>
      <c r="C126" s="134"/>
      <c r="D126" s="127"/>
      <c r="E126" s="134" t="s">
        <v>98</v>
      </c>
      <c r="F126" s="35" t="s">
        <v>112</v>
      </c>
      <c r="G126" s="77" t="s">
        <v>420</v>
      </c>
      <c r="H126" s="109" t="s">
        <v>445</v>
      </c>
      <c r="I126" s="109" t="s">
        <v>445</v>
      </c>
      <c r="J126" s="128" t="s">
        <v>422</v>
      </c>
      <c r="K126" s="127"/>
      <c r="L126" s="134" t="s">
        <v>446</v>
      </c>
      <c r="M126" s="39" t="s">
        <v>424</v>
      </c>
      <c r="N126" s="41"/>
      <c r="O126" s="41"/>
      <c r="P126" s="68" t="s">
        <v>447</v>
      </c>
      <c r="Q126" s="41"/>
      <c r="R126" s="40" t="s">
        <v>72</v>
      </c>
      <c r="S126" s="70">
        <f>'[1]Sunny 12.16'!Q140</f>
        <v>4.5</v>
      </c>
      <c r="T126" s="40" t="s">
        <v>73</v>
      </c>
      <c r="U126" s="130"/>
      <c r="V126" s="45"/>
      <c r="W126" s="45"/>
      <c r="X126" s="45"/>
      <c r="Y126" s="131">
        <v>10.8</v>
      </c>
      <c r="Z126" s="126">
        <v>10.8</v>
      </c>
      <c r="AA126" s="126">
        <v>39</v>
      </c>
      <c r="AB126" s="47">
        <v>8</v>
      </c>
      <c r="AC126" s="138">
        <v>1</v>
      </c>
      <c r="AD126" s="49">
        <f t="shared" si="63"/>
        <v>4.5489600000000012E-3</v>
      </c>
      <c r="AE126" s="47">
        <v>63</v>
      </c>
      <c r="AF126" s="50">
        <f t="shared" si="64"/>
        <v>13849.319404874957</v>
      </c>
      <c r="AG126" s="51">
        <v>2250</v>
      </c>
      <c r="AH126" s="52">
        <f t="shared" si="65"/>
        <v>0.16246285714285719</v>
      </c>
      <c r="AI126" s="86" t="s">
        <v>176</v>
      </c>
      <c r="AJ126" s="84">
        <v>3.4000000000000002E-2</v>
      </c>
      <c r="AK126" s="55">
        <f t="shared" si="66"/>
        <v>0.23400000000000001</v>
      </c>
      <c r="AL126" s="52">
        <f t="shared" si="67"/>
        <v>1.0530000000000002</v>
      </c>
      <c r="AM126" s="52">
        <f t="shared" si="57"/>
        <v>5.7154628571428567</v>
      </c>
      <c r="AN126" s="56">
        <v>0</v>
      </c>
      <c r="AO126" s="71">
        <f t="shared" si="58"/>
        <v>0</v>
      </c>
      <c r="AP126" s="74">
        <v>0.05</v>
      </c>
      <c r="AQ126" s="52" t="str">
        <f>IF(ISERROR(#REF!*AP126),"",#REF!*AP126)</f>
        <v/>
      </c>
      <c r="AR126" s="57">
        <v>0</v>
      </c>
      <c r="AS126" s="56">
        <v>0</v>
      </c>
      <c r="AT126" s="71">
        <f t="shared" si="60"/>
        <v>0</v>
      </c>
      <c r="AU126" s="52" t="str">
        <f t="shared" si="61"/>
        <v/>
      </c>
      <c r="AV126" s="52" t="str">
        <f t="shared" si="62"/>
        <v/>
      </c>
      <c r="AW126" s="117" t="str">
        <f t="shared" si="68"/>
        <v/>
      </c>
      <c r="AX126" s="139">
        <v>8.5</v>
      </c>
      <c r="AY126" s="41"/>
      <c r="AZ126" s="41"/>
      <c r="BA126" s="61"/>
      <c r="BB126" s="138">
        <v>500</v>
      </c>
      <c r="BC126" s="52" t="str">
        <f t="shared" si="55"/>
        <v/>
      </c>
      <c r="BD126" s="71">
        <f t="shared" si="56"/>
        <v>4250</v>
      </c>
      <c r="BE126" s="61"/>
      <c r="BF126" s="63" t="str">
        <f t="shared" si="69"/>
        <v/>
      </c>
      <c r="BG126" s="41"/>
      <c r="BH126" s="41"/>
      <c r="BI126" s="35" t="s">
        <v>76</v>
      </c>
      <c r="BJ126" s="35" t="s">
        <v>77</v>
      </c>
      <c r="BK126" s="133" t="s">
        <v>427</v>
      </c>
    </row>
    <row r="127" spans="1:63" ht="20" customHeight="1" x14ac:dyDescent="0.35">
      <c r="A127" s="69"/>
      <c r="B127" s="34"/>
      <c r="C127" s="35"/>
      <c r="D127" s="122" t="s">
        <v>344</v>
      </c>
      <c r="E127" s="35"/>
      <c r="F127" s="35" t="s">
        <v>64</v>
      </c>
      <c r="G127" s="111" t="s">
        <v>448</v>
      </c>
      <c r="H127" s="67" t="s">
        <v>449</v>
      </c>
      <c r="I127" s="35" t="s">
        <v>450</v>
      </c>
      <c r="J127" s="37" t="s">
        <v>451</v>
      </c>
      <c r="K127" s="36" t="s">
        <v>452</v>
      </c>
      <c r="L127" s="79" t="s">
        <v>349</v>
      </c>
      <c r="M127" s="39" t="s">
        <v>453</v>
      </c>
      <c r="N127" s="41"/>
      <c r="O127" s="41"/>
      <c r="P127" s="121" t="s">
        <v>454</v>
      </c>
      <c r="Q127" s="41"/>
      <c r="R127" s="40" t="s">
        <v>72</v>
      </c>
      <c r="S127" s="70">
        <f>'[1]Sunny 12.16'!Q142</f>
        <v>2.38</v>
      </c>
      <c r="T127" s="40" t="s">
        <v>73</v>
      </c>
      <c r="U127" s="36" t="s">
        <v>169</v>
      </c>
      <c r="V127" s="80">
        <v>65</v>
      </c>
      <c r="W127" s="80">
        <v>34</v>
      </c>
      <c r="X127" s="80">
        <v>43</v>
      </c>
      <c r="Y127" s="81">
        <v>17</v>
      </c>
      <c r="Z127" s="81">
        <v>8.5</v>
      </c>
      <c r="AA127" s="81">
        <v>20.5</v>
      </c>
      <c r="AB127" s="47">
        <v>8</v>
      </c>
      <c r="AC127" s="82">
        <v>2</v>
      </c>
      <c r="AD127" s="49">
        <f t="shared" si="63"/>
        <v>2.96225E-3</v>
      </c>
      <c r="AE127" s="47">
        <v>63</v>
      </c>
      <c r="AF127" s="50">
        <f t="shared" si="64"/>
        <v>42535.235040931722</v>
      </c>
      <c r="AG127" s="51">
        <v>2250</v>
      </c>
      <c r="AH127" s="52">
        <f t="shared" si="65"/>
        <v>5.2897321428571432E-2</v>
      </c>
      <c r="AI127" s="83" t="s">
        <v>170</v>
      </c>
      <c r="AJ127" s="84">
        <v>1.7999999999999999E-2</v>
      </c>
      <c r="AK127" s="55">
        <f t="shared" si="66"/>
        <v>0.218</v>
      </c>
      <c r="AL127" s="52">
        <f t="shared" si="67"/>
        <v>0.51883999999999997</v>
      </c>
      <c r="AM127" s="52">
        <f t="shared" si="57"/>
        <v>2.9517373214285714</v>
      </c>
      <c r="AN127" s="56">
        <v>0</v>
      </c>
      <c r="AO127" s="71">
        <f t="shared" si="58"/>
        <v>0</v>
      </c>
      <c r="AP127" s="74">
        <v>0</v>
      </c>
      <c r="AQ127" s="52">
        <f t="shared" si="59"/>
        <v>0</v>
      </c>
      <c r="AR127" s="57">
        <v>0</v>
      </c>
      <c r="AS127" s="56">
        <v>0</v>
      </c>
      <c r="AT127" s="71">
        <f t="shared" si="60"/>
        <v>0</v>
      </c>
      <c r="AU127" s="52">
        <f t="shared" si="61"/>
        <v>0</v>
      </c>
      <c r="AV127" s="52">
        <f t="shared" si="62"/>
        <v>2.9517373214285714</v>
      </c>
      <c r="AW127" s="117">
        <f t="shared" si="68"/>
        <v>0.34405837301587305</v>
      </c>
      <c r="AX127" s="70">
        <v>4.5</v>
      </c>
      <c r="AY127" s="41"/>
      <c r="AZ127" s="41"/>
      <c r="BA127" s="61"/>
      <c r="BB127" s="35">
        <v>1000</v>
      </c>
      <c r="BC127" s="52">
        <f t="shared" ref="BC127:BC135" si="70">IF(ISERROR(AV127*BB127),"",AV127*BB127)</f>
        <v>2951.7373214285712</v>
      </c>
      <c r="BD127" s="71">
        <f t="shared" ref="BD127:BD135" si="71">IF(ISERROR(AX127*BB127),"",AX127*BB127)</f>
        <v>4500</v>
      </c>
      <c r="BE127" s="61"/>
      <c r="BF127" s="63">
        <f t="shared" si="69"/>
        <v>47.515000000000001</v>
      </c>
      <c r="BG127" s="41"/>
      <c r="BH127" s="41"/>
      <c r="BI127" s="35" t="s">
        <v>76</v>
      </c>
      <c r="BJ127" s="35" t="s">
        <v>77</v>
      </c>
      <c r="BK127" s="35" t="s">
        <v>171</v>
      </c>
    </row>
    <row r="128" spans="1:63" ht="20" customHeight="1" x14ac:dyDescent="0.35">
      <c r="A128" s="69"/>
      <c r="B128" s="34"/>
      <c r="C128" s="35"/>
      <c r="D128" s="140"/>
      <c r="E128" s="35"/>
      <c r="F128" s="35" t="s">
        <v>64</v>
      </c>
      <c r="G128" s="111" t="s">
        <v>448</v>
      </c>
      <c r="H128" s="35" t="s">
        <v>455</v>
      </c>
      <c r="I128" s="35" t="s">
        <v>173</v>
      </c>
      <c r="J128" s="37" t="s">
        <v>451</v>
      </c>
      <c r="K128" s="34"/>
      <c r="L128" s="79" t="s">
        <v>378</v>
      </c>
      <c r="M128" s="39" t="s">
        <v>453</v>
      </c>
      <c r="N128" s="41"/>
      <c r="O128" s="41"/>
      <c r="P128" s="121" t="s">
        <v>456</v>
      </c>
      <c r="Q128" s="41"/>
      <c r="R128" s="40" t="s">
        <v>72</v>
      </c>
      <c r="S128" s="70">
        <f>'[1]Sunny 12.16'!Q143</f>
        <v>1.62</v>
      </c>
      <c r="T128" s="40" t="s">
        <v>73</v>
      </c>
      <c r="U128" s="36"/>
      <c r="V128" s="80"/>
      <c r="W128" s="80"/>
      <c r="X128" s="80"/>
      <c r="Y128" s="81">
        <v>12</v>
      </c>
      <c r="Z128" s="81">
        <v>7</v>
      </c>
      <c r="AA128" s="81">
        <v>12.5</v>
      </c>
      <c r="AB128" s="47">
        <v>8</v>
      </c>
      <c r="AC128" s="82">
        <v>1</v>
      </c>
      <c r="AD128" s="49">
        <f t="shared" si="63"/>
        <v>1.0499999999999999E-3</v>
      </c>
      <c r="AE128" s="47">
        <v>63</v>
      </c>
      <c r="AF128" s="50">
        <f t="shared" si="64"/>
        <v>60000.000000000007</v>
      </c>
      <c r="AG128" s="51">
        <v>2250</v>
      </c>
      <c r="AH128" s="52">
        <f t="shared" si="65"/>
        <v>3.7499999999999999E-2</v>
      </c>
      <c r="AI128" s="86" t="s">
        <v>176</v>
      </c>
      <c r="AJ128" s="84">
        <v>3.4000000000000002E-2</v>
      </c>
      <c r="AK128" s="55">
        <f t="shared" si="66"/>
        <v>0.23400000000000001</v>
      </c>
      <c r="AL128" s="52">
        <f t="shared" si="67"/>
        <v>0.37908000000000003</v>
      </c>
      <c r="AM128" s="52">
        <f t="shared" si="57"/>
        <v>2.0365800000000003</v>
      </c>
      <c r="AN128" s="56">
        <v>0</v>
      </c>
      <c r="AO128" s="71">
        <f t="shared" si="58"/>
        <v>0</v>
      </c>
      <c r="AP128" s="74">
        <v>0</v>
      </c>
      <c r="AQ128" s="52">
        <f t="shared" si="59"/>
        <v>0</v>
      </c>
      <c r="AR128" s="57">
        <v>0</v>
      </c>
      <c r="AS128" s="56">
        <v>0</v>
      </c>
      <c r="AT128" s="71">
        <f t="shared" si="60"/>
        <v>0</v>
      </c>
      <c r="AU128" s="52">
        <f t="shared" si="61"/>
        <v>0</v>
      </c>
      <c r="AV128" s="52">
        <f t="shared" si="62"/>
        <v>2.0365800000000003</v>
      </c>
      <c r="AW128" s="117">
        <f t="shared" si="68"/>
        <v>0.3096338983050847</v>
      </c>
      <c r="AX128" s="70">
        <v>2.95</v>
      </c>
      <c r="AY128" s="41"/>
      <c r="AZ128" s="41"/>
      <c r="BA128" s="61"/>
      <c r="BB128" s="35">
        <v>500</v>
      </c>
      <c r="BC128" s="52">
        <f t="shared" si="70"/>
        <v>1018.2900000000002</v>
      </c>
      <c r="BD128" s="71">
        <f t="shared" si="71"/>
        <v>1475</v>
      </c>
      <c r="BE128" s="61"/>
      <c r="BF128" s="63" t="str">
        <f t="shared" si="69"/>
        <v/>
      </c>
      <c r="BG128" s="41"/>
      <c r="BH128" s="41"/>
      <c r="BI128" s="35" t="s">
        <v>76</v>
      </c>
      <c r="BJ128" s="35" t="s">
        <v>77</v>
      </c>
      <c r="BK128" s="35" t="s">
        <v>171</v>
      </c>
    </row>
    <row r="129" spans="1:63" ht="20" customHeight="1" x14ac:dyDescent="0.35">
      <c r="A129" s="69"/>
      <c r="B129" s="34"/>
      <c r="C129" s="35"/>
      <c r="D129" s="140"/>
      <c r="E129" s="35"/>
      <c r="F129" s="35" t="s">
        <v>64</v>
      </c>
      <c r="G129" s="111" t="s">
        <v>448</v>
      </c>
      <c r="H129" s="35" t="s">
        <v>457</v>
      </c>
      <c r="I129" s="35" t="s">
        <v>80</v>
      </c>
      <c r="J129" s="37" t="s">
        <v>451</v>
      </c>
      <c r="K129" s="34"/>
      <c r="L129" s="79" t="s">
        <v>355</v>
      </c>
      <c r="M129" s="39" t="s">
        <v>453</v>
      </c>
      <c r="N129" s="41"/>
      <c r="O129" s="41"/>
      <c r="P129" s="121" t="s">
        <v>458</v>
      </c>
      <c r="Q129" s="41"/>
      <c r="R129" s="40" t="s">
        <v>72</v>
      </c>
      <c r="S129" s="70">
        <f>'[1]Sunny 12.16'!Q144</f>
        <v>1.57</v>
      </c>
      <c r="T129" s="40" t="s">
        <v>73</v>
      </c>
      <c r="U129" s="36"/>
      <c r="V129" s="80"/>
      <c r="W129" s="80"/>
      <c r="X129" s="80"/>
      <c r="Y129" s="81">
        <v>8.5</v>
      </c>
      <c r="Z129" s="81">
        <v>8.5</v>
      </c>
      <c r="AA129" s="81">
        <v>12.5</v>
      </c>
      <c r="AB129" s="47">
        <v>8</v>
      </c>
      <c r="AC129" s="82">
        <v>1</v>
      </c>
      <c r="AD129" s="49">
        <f t="shared" si="63"/>
        <v>9.0312499999999996E-4</v>
      </c>
      <c r="AE129" s="47">
        <v>63</v>
      </c>
      <c r="AF129" s="50">
        <f t="shared" si="64"/>
        <v>69757.785467128037</v>
      </c>
      <c r="AG129" s="51">
        <v>2250</v>
      </c>
      <c r="AH129" s="52">
        <f t="shared" si="65"/>
        <v>3.2254464285714282E-2</v>
      </c>
      <c r="AI129" s="86" t="s">
        <v>176</v>
      </c>
      <c r="AJ129" s="84">
        <v>3.4000000000000002E-2</v>
      </c>
      <c r="AK129" s="55">
        <f t="shared" si="66"/>
        <v>0.23400000000000001</v>
      </c>
      <c r="AL129" s="52">
        <f t="shared" si="67"/>
        <v>0.36738000000000004</v>
      </c>
      <c r="AM129" s="52">
        <f t="shared" si="57"/>
        <v>1.9696344642857144</v>
      </c>
      <c r="AN129" s="56">
        <v>0</v>
      </c>
      <c r="AO129" s="71">
        <f t="shared" si="58"/>
        <v>0</v>
      </c>
      <c r="AP129" s="74">
        <v>0</v>
      </c>
      <c r="AQ129" s="52">
        <f t="shared" si="59"/>
        <v>0</v>
      </c>
      <c r="AR129" s="57">
        <v>0</v>
      </c>
      <c r="AS129" s="56">
        <v>0</v>
      </c>
      <c r="AT129" s="71">
        <f t="shared" si="60"/>
        <v>0</v>
      </c>
      <c r="AU129" s="52">
        <f t="shared" si="61"/>
        <v>0</v>
      </c>
      <c r="AV129" s="52">
        <f t="shared" si="62"/>
        <v>1.9696344642857144</v>
      </c>
      <c r="AW129" s="117">
        <f t="shared" si="68"/>
        <v>0.33232730024213075</v>
      </c>
      <c r="AX129" s="70">
        <v>2.95</v>
      </c>
      <c r="AY129" s="41"/>
      <c r="AZ129" s="41"/>
      <c r="BA129" s="61"/>
      <c r="BB129" s="35">
        <v>500</v>
      </c>
      <c r="BC129" s="52">
        <f t="shared" si="70"/>
        <v>984.81723214285716</v>
      </c>
      <c r="BD129" s="71">
        <f t="shared" si="71"/>
        <v>1475</v>
      </c>
      <c r="BE129" s="61"/>
      <c r="BF129" s="63" t="str">
        <f t="shared" si="69"/>
        <v/>
      </c>
      <c r="BG129" s="41"/>
      <c r="BH129" s="41"/>
      <c r="BI129" s="35" t="s">
        <v>76</v>
      </c>
      <c r="BJ129" s="35" t="s">
        <v>77</v>
      </c>
      <c r="BK129" s="35" t="s">
        <v>171</v>
      </c>
    </row>
    <row r="130" spans="1:63" ht="20" customHeight="1" x14ac:dyDescent="0.35">
      <c r="A130" s="69"/>
      <c r="B130" s="34"/>
      <c r="C130" s="35"/>
      <c r="D130" s="140"/>
      <c r="E130" s="35"/>
      <c r="F130" s="35" t="s">
        <v>64</v>
      </c>
      <c r="G130" s="111" t="s">
        <v>448</v>
      </c>
      <c r="H130" s="35" t="s">
        <v>459</v>
      </c>
      <c r="I130" s="35" t="s">
        <v>181</v>
      </c>
      <c r="J130" s="37" t="s">
        <v>451</v>
      </c>
      <c r="K130" s="34"/>
      <c r="L130" s="79" t="s">
        <v>460</v>
      </c>
      <c r="M130" s="39" t="s">
        <v>453</v>
      </c>
      <c r="N130" s="41"/>
      <c r="O130" s="41"/>
      <c r="P130" s="121" t="s">
        <v>461</v>
      </c>
      <c r="Q130" s="41"/>
      <c r="R130" s="40" t="s">
        <v>72</v>
      </c>
      <c r="S130" s="70">
        <f>'[1]Sunny 12.16'!Q145</f>
        <v>1.57</v>
      </c>
      <c r="T130" s="40" t="s">
        <v>73</v>
      </c>
      <c r="U130" s="36"/>
      <c r="V130" s="80"/>
      <c r="W130" s="80"/>
      <c r="X130" s="80"/>
      <c r="Y130" s="81">
        <v>15</v>
      </c>
      <c r="Z130" s="81">
        <v>12</v>
      </c>
      <c r="AA130" s="81">
        <v>11.5</v>
      </c>
      <c r="AB130" s="47">
        <v>8</v>
      </c>
      <c r="AC130" s="82">
        <v>1</v>
      </c>
      <c r="AD130" s="49">
        <f t="shared" si="63"/>
        <v>2.0699999999999998E-3</v>
      </c>
      <c r="AE130" s="47">
        <v>63</v>
      </c>
      <c r="AF130" s="50">
        <f t="shared" si="64"/>
        <v>30434.782608695656</v>
      </c>
      <c r="AG130" s="51">
        <v>2250</v>
      </c>
      <c r="AH130" s="52">
        <f t="shared" si="65"/>
        <v>7.3928571428571427E-2</v>
      </c>
      <c r="AI130" s="86" t="s">
        <v>176</v>
      </c>
      <c r="AJ130" s="84">
        <v>3.4000000000000002E-2</v>
      </c>
      <c r="AK130" s="55">
        <f t="shared" si="66"/>
        <v>0.23400000000000001</v>
      </c>
      <c r="AL130" s="52">
        <f t="shared" si="67"/>
        <v>0.36738000000000004</v>
      </c>
      <c r="AM130" s="52">
        <f t="shared" si="57"/>
        <v>2.0113085714285717</v>
      </c>
      <c r="AN130" s="56">
        <v>0</v>
      </c>
      <c r="AO130" s="71">
        <f t="shared" si="58"/>
        <v>0</v>
      </c>
      <c r="AP130" s="74">
        <v>0</v>
      </c>
      <c r="AQ130" s="52">
        <f t="shared" si="59"/>
        <v>0</v>
      </c>
      <c r="AR130" s="57">
        <v>0</v>
      </c>
      <c r="AS130" s="56">
        <v>0</v>
      </c>
      <c r="AT130" s="71">
        <f t="shared" si="60"/>
        <v>0</v>
      </c>
      <c r="AU130" s="52">
        <f t="shared" si="61"/>
        <v>0</v>
      </c>
      <c r="AV130" s="52">
        <f t="shared" si="62"/>
        <v>2.0113085714285717</v>
      </c>
      <c r="AW130" s="117">
        <f t="shared" si="68"/>
        <v>0.31820048426150116</v>
      </c>
      <c r="AX130" s="70">
        <v>2.95</v>
      </c>
      <c r="AY130" s="41"/>
      <c r="AZ130" s="41"/>
      <c r="BA130" s="61"/>
      <c r="BB130" s="35">
        <v>500</v>
      </c>
      <c r="BC130" s="52">
        <f t="shared" si="70"/>
        <v>1005.6542857142858</v>
      </c>
      <c r="BD130" s="71">
        <f t="shared" si="71"/>
        <v>1475</v>
      </c>
      <c r="BE130" s="61"/>
      <c r="BF130" s="63" t="str">
        <f t="shared" si="69"/>
        <v/>
      </c>
      <c r="BG130" s="41"/>
      <c r="BH130" s="41"/>
      <c r="BI130" s="35" t="s">
        <v>76</v>
      </c>
      <c r="BJ130" s="35" t="s">
        <v>77</v>
      </c>
      <c r="BK130" s="35" t="s">
        <v>171</v>
      </c>
    </row>
    <row r="131" spans="1:63" ht="20" customHeight="1" x14ac:dyDescent="0.35">
      <c r="A131" s="69"/>
      <c r="B131" s="34"/>
      <c r="C131" s="35"/>
      <c r="D131" s="140"/>
      <c r="E131" s="35"/>
      <c r="F131" s="35" t="s">
        <v>64</v>
      </c>
      <c r="G131" s="111" t="s">
        <v>448</v>
      </c>
      <c r="H131" s="38" t="s">
        <v>462</v>
      </c>
      <c r="I131" s="35" t="s">
        <v>189</v>
      </c>
      <c r="J131" s="37" t="s">
        <v>451</v>
      </c>
      <c r="K131" s="34"/>
      <c r="L131" s="79" t="s">
        <v>463</v>
      </c>
      <c r="M131" s="39" t="s">
        <v>453</v>
      </c>
      <c r="N131" s="41"/>
      <c r="O131" s="41"/>
      <c r="P131" s="121" t="s">
        <v>464</v>
      </c>
      <c r="Q131" s="41"/>
      <c r="R131" s="40" t="s">
        <v>72</v>
      </c>
      <c r="S131" s="70">
        <f>'[1]Sunny 12.16'!Q146</f>
        <v>2.25</v>
      </c>
      <c r="T131" s="40" t="s">
        <v>73</v>
      </c>
      <c r="U131" s="36"/>
      <c r="V131" s="80"/>
      <c r="W131" s="80"/>
      <c r="X131" s="80"/>
      <c r="Y131" s="81">
        <v>17</v>
      </c>
      <c r="Z131" s="81">
        <v>9</v>
      </c>
      <c r="AA131" s="81">
        <v>12</v>
      </c>
      <c r="AB131" s="47">
        <v>8</v>
      </c>
      <c r="AC131" s="82">
        <v>1</v>
      </c>
      <c r="AD131" s="49">
        <f t="shared" si="63"/>
        <v>1.836E-3</v>
      </c>
      <c r="AE131" s="47">
        <v>63</v>
      </c>
      <c r="AF131" s="50">
        <f t="shared" si="64"/>
        <v>34313.725490196077</v>
      </c>
      <c r="AG131" s="51">
        <v>2250</v>
      </c>
      <c r="AH131" s="52">
        <f t="shared" si="65"/>
        <v>6.5571428571428572E-2</v>
      </c>
      <c r="AI131" s="86" t="s">
        <v>176</v>
      </c>
      <c r="AJ131" s="84">
        <v>3.4000000000000002E-2</v>
      </c>
      <c r="AK131" s="55">
        <f t="shared" si="66"/>
        <v>0.23400000000000001</v>
      </c>
      <c r="AL131" s="52">
        <f t="shared" si="67"/>
        <v>0.52650000000000008</v>
      </c>
      <c r="AM131" s="52">
        <f t="shared" si="57"/>
        <v>2.8420714285714284</v>
      </c>
      <c r="AN131" s="56">
        <v>0</v>
      </c>
      <c r="AO131" s="71">
        <f t="shared" si="58"/>
        <v>0</v>
      </c>
      <c r="AP131" s="74">
        <v>0</v>
      </c>
      <c r="AQ131" s="52">
        <f t="shared" si="59"/>
        <v>0</v>
      </c>
      <c r="AR131" s="57">
        <v>0</v>
      </c>
      <c r="AS131" s="56">
        <v>0</v>
      </c>
      <c r="AT131" s="71">
        <f t="shared" si="60"/>
        <v>0</v>
      </c>
      <c r="AU131" s="52">
        <f t="shared" si="61"/>
        <v>0</v>
      </c>
      <c r="AV131" s="52">
        <f t="shared" si="62"/>
        <v>2.8420714285714284</v>
      </c>
      <c r="AW131" s="117">
        <f t="shared" si="68"/>
        <v>0.36842857142857149</v>
      </c>
      <c r="AX131" s="70">
        <v>4.5</v>
      </c>
      <c r="AY131" s="41"/>
      <c r="AZ131" s="41"/>
      <c r="BA131" s="61"/>
      <c r="BB131" s="35">
        <v>500</v>
      </c>
      <c r="BC131" s="52">
        <f t="shared" si="70"/>
        <v>1421.0357142857142</v>
      </c>
      <c r="BD131" s="71">
        <f t="shared" si="71"/>
        <v>2250</v>
      </c>
      <c r="BE131" s="61"/>
      <c r="BF131" s="63" t="str">
        <f t="shared" si="69"/>
        <v/>
      </c>
      <c r="BG131" s="41"/>
      <c r="BH131" s="41"/>
      <c r="BI131" s="35" t="s">
        <v>76</v>
      </c>
      <c r="BJ131" s="35" t="s">
        <v>77</v>
      </c>
      <c r="BK131" s="35" t="s">
        <v>171</v>
      </c>
    </row>
    <row r="132" spans="1:63" ht="20" customHeight="1" x14ac:dyDescent="0.35">
      <c r="A132" s="69"/>
      <c r="B132" s="34"/>
      <c r="C132" s="35"/>
      <c r="D132" s="140"/>
      <c r="E132" s="35"/>
      <c r="F132" s="35" t="s">
        <v>64</v>
      </c>
      <c r="G132" s="111" t="s">
        <v>448</v>
      </c>
      <c r="H132" s="35" t="s">
        <v>465</v>
      </c>
      <c r="I132" s="35" t="s">
        <v>94</v>
      </c>
      <c r="J132" s="37" t="s">
        <v>451</v>
      </c>
      <c r="K132" s="34"/>
      <c r="L132" s="79" t="s">
        <v>362</v>
      </c>
      <c r="M132" s="39" t="s">
        <v>453</v>
      </c>
      <c r="N132" s="41"/>
      <c r="O132" s="41"/>
      <c r="P132" s="121" t="s">
        <v>466</v>
      </c>
      <c r="Q132" s="41"/>
      <c r="R132" s="40" t="s">
        <v>72</v>
      </c>
      <c r="S132" s="70">
        <f>'[1]Sunny 12.16'!Q147</f>
        <v>2.65</v>
      </c>
      <c r="T132" s="40" t="s">
        <v>73</v>
      </c>
      <c r="U132" s="36"/>
      <c r="V132" s="80"/>
      <c r="W132" s="80"/>
      <c r="X132" s="80"/>
      <c r="Y132" s="81">
        <v>27</v>
      </c>
      <c r="Z132" s="81">
        <v>14</v>
      </c>
      <c r="AA132" s="81">
        <v>4</v>
      </c>
      <c r="AB132" s="47">
        <v>8</v>
      </c>
      <c r="AC132" s="82">
        <v>1</v>
      </c>
      <c r="AD132" s="49">
        <f t="shared" si="63"/>
        <v>1.5120000000000001E-3</v>
      </c>
      <c r="AE132" s="47">
        <v>63</v>
      </c>
      <c r="AF132" s="50">
        <f t="shared" si="64"/>
        <v>41666.666666666664</v>
      </c>
      <c r="AG132" s="51">
        <v>2250</v>
      </c>
      <c r="AH132" s="52">
        <f t="shared" si="65"/>
        <v>5.4000000000000006E-2</v>
      </c>
      <c r="AI132" s="86" t="s">
        <v>176</v>
      </c>
      <c r="AJ132" s="84">
        <v>3.4000000000000002E-2</v>
      </c>
      <c r="AK132" s="55">
        <f t="shared" si="66"/>
        <v>0.23400000000000001</v>
      </c>
      <c r="AL132" s="52">
        <f t="shared" si="67"/>
        <v>0.62009999999999998</v>
      </c>
      <c r="AM132" s="52">
        <f t="shared" si="57"/>
        <v>3.3240999999999996</v>
      </c>
      <c r="AN132" s="56">
        <v>0</v>
      </c>
      <c r="AO132" s="71">
        <f t="shared" si="58"/>
        <v>0</v>
      </c>
      <c r="AP132" s="74">
        <v>0</v>
      </c>
      <c r="AQ132" s="52">
        <f t="shared" si="59"/>
        <v>0</v>
      </c>
      <c r="AR132" s="57">
        <v>0</v>
      </c>
      <c r="AS132" s="56">
        <v>0</v>
      </c>
      <c r="AT132" s="71">
        <f t="shared" si="60"/>
        <v>0</v>
      </c>
      <c r="AU132" s="52">
        <f t="shared" si="61"/>
        <v>0</v>
      </c>
      <c r="AV132" s="52">
        <f t="shared" si="62"/>
        <v>3.3240999999999996</v>
      </c>
      <c r="AW132" s="117">
        <f t="shared" si="68"/>
        <v>0.32161224489795931</v>
      </c>
      <c r="AX132" s="70">
        <v>4.9000000000000004</v>
      </c>
      <c r="AY132" s="41"/>
      <c r="AZ132" s="41"/>
      <c r="BA132" s="61"/>
      <c r="BB132" s="35">
        <v>500</v>
      </c>
      <c r="BC132" s="52">
        <f t="shared" si="70"/>
        <v>1662.0499999999997</v>
      </c>
      <c r="BD132" s="71">
        <f t="shared" si="71"/>
        <v>2450</v>
      </c>
      <c r="BE132" s="61"/>
      <c r="BF132" s="63" t="str">
        <f t="shared" si="69"/>
        <v/>
      </c>
      <c r="BG132" s="41"/>
      <c r="BH132" s="41"/>
      <c r="BI132" s="35" t="s">
        <v>76</v>
      </c>
      <c r="BJ132" s="35" t="s">
        <v>77</v>
      </c>
      <c r="BK132" s="35" t="s">
        <v>171</v>
      </c>
    </row>
    <row r="133" spans="1:63" ht="20" customHeight="1" x14ac:dyDescent="0.35">
      <c r="A133" s="69"/>
      <c r="B133" s="34"/>
      <c r="C133" s="35"/>
      <c r="D133" s="140"/>
      <c r="E133" s="35"/>
      <c r="F133" s="35" t="s">
        <v>64</v>
      </c>
      <c r="G133" s="111" t="s">
        <v>448</v>
      </c>
      <c r="H133" s="141" t="s">
        <v>467</v>
      </c>
      <c r="I133" s="88" t="s">
        <v>200</v>
      </c>
      <c r="J133" s="37" t="s">
        <v>451</v>
      </c>
      <c r="K133" s="34"/>
      <c r="L133" s="79" t="s">
        <v>389</v>
      </c>
      <c r="M133" s="39" t="s">
        <v>453</v>
      </c>
      <c r="N133" s="41"/>
      <c r="O133" s="41"/>
      <c r="P133" s="121" t="s">
        <v>468</v>
      </c>
      <c r="Q133" s="41"/>
      <c r="R133" s="40" t="s">
        <v>72</v>
      </c>
      <c r="S133" s="70">
        <f>'[1]Sunny 12.16'!Q148</f>
        <v>3.62</v>
      </c>
      <c r="T133" s="40" t="s">
        <v>73</v>
      </c>
      <c r="U133" s="36"/>
      <c r="V133" s="80"/>
      <c r="W133" s="80"/>
      <c r="X133" s="80"/>
      <c r="Y133" s="81">
        <v>12</v>
      </c>
      <c r="Z133" s="81">
        <v>12</v>
      </c>
      <c r="AA133" s="81">
        <v>43</v>
      </c>
      <c r="AB133" s="47">
        <v>8</v>
      </c>
      <c r="AC133" s="82">
        <v>1</v>
      </c>
      <c r="AD133" s="49">
        <f t="shared" si="63"/>
        <v>6.1919999999999996E-3</v>
      </c>
      <c r="AE133" s="47">
        <v>63</v>
      </c>
      <c r="AF133" s="50">
        <f t="shared" si="64"/>
        <v>10174.418604651164</v>
      </c>
      <c r="AG133" s="51">
        <v>2250</v>
      </c>
      <c r="AH133" s="52">
        <f t="shared" si="65"/>
        <v>0.22114285714285711</v>
      </c>
      <c r="AI133" s="86" t="s">
        <v>176</v>
      </c>
      <c r="AJ133" s="84">
        <v>3.4000000000000002E-2</v>
      </c>
      <c r="AK133" s="55">
        <f t="shared" si="66"/>
        <v>0.23400000000000001</v>
      </c>
      <c r="AL133" s="52">
        <f t="shared" si="67"/>
        <v>0.84708000000000006</v>
      </c>
      <c r="AM133" s="52">
        <f t="shared" si="57"/>
        <v>4.6882228571428577</v>
      </c>
      <c r="AN133" s="56">
        <v>0</v>
      </c>
      <c r="AO133" s="71">
        <f t="shared" si="58"/>
        <v>0</v>
      </c>
      <c r="AP133" s="74">
        <v>0</v>
      </c>
      <c r="AQ133" s="52">
        <f t="shared" si="59"/>
        <v>0</v>
      </c>
      <c r="AR133" s="57">
        <v>0</v>
      </c>
      <c r="AS133" s="56">
        <v>0</v>
      </c>
      <c r="AT133" s="71">
        <f t="shared" si="60"/>
        <v>0</v>
      </c>
      <c r="AU133" s="52">
        <f t="shared" si="61"/>
        <v>0</v>
      </c>
      <c r="AV133" s="52">
        <f t="shared" si="62"/>
        <v>4.6882228571428577</v>
      </c>
      <c r="AW133" s="117">
        <f t="shared" si="68"/>
        <v>0.3054484656084655</v>
      </c>
      <c r="AX133" s="70">
        <v>6.75</v>
      </c>
      <c r="AY133" s="41"/>
      <c r="AZ133" s="41"/>
      <c r="BA133" s="61"/>
      <c r="BB133" s="35">
        <v>500</v>
      </c>
      <c r="BC133" s="52">
        <f t="shared" si="70"/>
        <v>2344.1114285714289</v>
      </c>
      <c r="BD133" s="71">
        <f t="shared" si="71"/>
        <v>3375</v>
      </c>
      <c r="BE133" s="61"/>
      <c r="BF133" s="63" t="str">
        <f t="shared" si="69"/>
        <v/>
      </c>
      <c r="BG133" s="41"/>
      <c r="BH133" s="41"/>
      <c r="BI133" s="35" t="s">
        <v>76</v>
      </c>
      <c r="BJ133" s="35" t="s">
        <v>77</v>
      </c>
      <c r="BK133" s="35" t="s">
        <v>171</v>
      </c>
    </row>
    <row r="134" spans="1:63" ht="20" customHeight="1" x14ac:dyDescent="0.35">
      <c r="A134" s="69"/>
      <c r="B134" s="34"/>
      <c r="C134" s="35"/>
      <c r="D134" s="140"/>
      <c r="E134" s="35"/>
      <c r="F134" s="35" t="s">
        <v>64</v>
      </c>
      <c r="G134" s="111" t="s">
        <v>448</v>
      </c>
      <c r="H134" s="88" t="s">
        <v>469</v>
      </c>
      <c r="I134" s="88" t="s">
        <v>204</v>
      </c>
      <c r="J134" s="37" t="s">
        <v>451</v>
      </c>
      <c r="K134" s="34"/>
      <c r="L134" s="79" t="s">
        <v>366</v>
      </c>
      <c r="M134" s="39" t="s">
        <v>453</v>
      </c>
      <c r="N134" s="41"/>
      <c r="O134" s="41"/>
      <c r="P134" s="121" t="s">
        <v>470</v>
      </c>
      <c r="Q134" s="41"/>
      <c r="R134" s="40" t="s">
        <v>72</v>
      </c>
      <c r="S134" s="70">
        <f>'[1]Sunny 12.16'!Q149</f>
        <v>3.96</v>
      </c>
      <c r="T134" s="40" t="s">
        <v>73</v>
      </c>
      <c r="U134" s="36"/>
      <c r="V134" s="80"/>
      <c r="W134" s="80"/>
      <c r="X134" s="80"/>
      <c r="Y134" s="81">
        <v>21</v>
      </c>
      <c r="Z134" s="81">
        <v>21</v>
      </c>
      <c r="AA134" s="81">
        <v>22</v>
      </c>
      <c r="AB134" s="47">
        <v>8</v>
      </c>
      <c r="AC134" s="82">
        <v>1</v>
      </c>
      <c r="AD134" s="49">
        <f t="shared" si="63"/>
        <v>9.7020000000000006E-3</v>
      </c>
      <c r="AE134" s="47">
        <v>63</v>
      </c>
      <c r="AF134" s="50">
        <f t="shared" si="64"/>
        <v>6493.5064935064929</v>
      </c>
      <c r="AG134" s="51">
        <v>2250</v>
      </c>
      <c r="AH134" s="52">
        <f t="shared" si="65"/>
        <v>0.34650000000000003</v>
      </c>
      <c r="AI134" s="86" t="s">
        <v>176</v>
      </c>
      <c r="AJ134" s="84">
        <v>3.4000000000000002E-2</v>
      </c>
      <c r="AK134" s="55">
        <f t="shared" si="66"/>
        <v>0.23400000000000001</v>
      </c>
      <c r="AL134" s="52">
        <f t="shared" si="67"/>
        <v>0.92664000000000002</v>
      </c>
      <c r="AM134" s="52">
        <f t="shared" si="57"/>
        <v>5.2331399999999997</v>
      </c>
      <c r="AN134" s="56">
        <v>0</v>
      </c>
      <c r="AO134" s="71">
        <f t="shared" si="58"/>
        <v>0</v>
      </c>
      <c r="AP134" s="74">
        <v>0</v>
      </c>
      <c r="AQ134" s="52">
        <f t="shared" si="59"/>
        <v>0</v>
      </c>
      <c r="AR134" s="57">
        <v>0</v>
      </c>
      <c r="AS134" s="56">
        <v>0</v>
      </c>
      <c r="AT134" s="71">
        <f t="shared" si="60"/>
        <v>0</v>
      </c>
      <c r="AU134" s="52">
        <f t="shared" si="61"/>
        <v>0</v>
      </c>
      <c r="AV134" s="52">
        <f t="shared" si="62"/>
        <v>5.2331399999999997</v>
      </c>
      <c r="AW134" s="117">
        <f t="shared" si="68"/>
        <v>0.30224800000000002</v>
      </c>
      <c r="AX134" s="70">
        <v>7.5</v>
      </c>
      <c r="AY134" s="41"/>
      <c r="AZ134" s="41"/>
      <c r="BA134" s="61"/>
      <c r="BB134" s="35">
        <v>500</v>
      </c>
      <c r="BC134" s="52">
        <f t="shared" si="70"/>
        <v>2616.5699999999997</v>
      </c>
      <c r="BD134" s="71">
        <f t="shared" si="71"/>
        <v>3750</v>
      </c>
      <c r="BE134" s="61"/>
      <c r="BF134" s="63" t="str">
        <f t="shared" si="69"/>
        <v/>
      </c>
      <c r="BG134" s="41"/>
      <c r="BH134" s="41"/>
      <c r="BI134" s="35" t="s">
        <v>76</v>
      </c>
      <c r="BJ134" s="35" t="s">
        <v>77</v>
      </c>
      <c r="BK134" s="35" t="s">
        <v>171</v>
      </c>
    </row>
    <row r="135" spans="1:63" ht="20" customHeight="1" x14ac:dyDescent="0.35">
      <c r="A135" s="69"/>
      <c r="B135" s="34"/>
      <c r="C135" s="35"/>
      <c r="D135" s="140"/>
      <c r="E135" s="35"/>
      <c r="F135" s="35" t="s">
        <v>64</v>
      </c>
      <c r="G135" s="111" t="s">
        <v>448</v>
      </c>
      <c r="H135" s="35" t="s">
        <v>471</v>
      </c>
      <c r="I135" s="35" t="s">
        <v>208</v>
      </c>
      <c r="J135" s="37" t="s">
        <v>451</v>
      </c>
      <c r="K135" s="34"/>
      <c r="L135" s="79" t="s">
        <v>209</v>
      </c>
      <c r="M135" s="39" t="s">
        <v>453</v>
      </c>
      <c r="N135" s="41"/>
      <c r="O135" s="41"/>
      <c r="P135" s="121" t="s">
        <v>472</v>
      </c>
      <c r="Q135" s="41"/>
      <c r="R135" s="40" t="s">
        <v>72</v>
      </c>
      <c r="S135" s="70">
        <f>'[1]Sunny 12.16'!Q150</f>
        <v>6.1</v>
      </c>
      <c r="T135" s="40" t="s">
        <v>73</v>
      </c>
      <c r="U135" s="36"/>
      <c r="V135" s="80"/>
      <c r="W135" s="80"/>
      <c r="X135" s="80"/>
      <c r="Y135" s="81">
        <v>25</v>
      </c>
      <c r="Z135" s="81">
        <v>25</v>
      </c>
      <c r="AA135" s="81">
        <v>30</v>
      </c>
      <c r="AB135" s="47">
        <v>8</v>
      </c>
      <c r="AC135" s="82">
        <v>1</v>
      </c>
      <c r="AD135" s="49">
        <f t="shared" si="63"/>
        <v>1.8749999999999999E-2</v>
      </c>
      <c r="AE135" s="47">
        <v>63</v>
      </c>
      <c r="AF135" s="50">
        <f t="shared" si="64"/>
        <v>3360</v>
      </c>
      <c r="AG135" s="51">
        <v>2250</v>
      </c>
      <c r="AH135" s="52">
        <f t="shared" si="65"/>
        <v>0.6696428571428571</v>
      </c>
      <c r="AI135" s="86" t="s">
        <v>176</v>
      </c>
      <c r="AJ135" s="84">
        <v>3.4000000000000002E-2</v>
      </c>
      <c r="AK135" s="55">
        <f t="shared" si="66"/>
        <v>0.23400000000000001</v>
      </c>
      <c r="AL135" s="52">
        <f t="shared" si="67"/>
        <v>1.4274</v>
      </c>
      <c r="AM135" s="52">
        <f t="shared" si="57"/>
        <v>8.197042857142856</v>
      </c>
      <c r="AN135" s="56">
        <v>0</v>
      </c>
      <c r="AO135" s="71">
        <f t="shared" si="58"/>
        <v>0</v>
      </c>
      <c r="AP135" s="74">
        <v>0</v>
      </c>
      <c r="AQ135" s="52">
        <f t="shared" si="59"/>
        <v>0</v>
      </c>
      <c r="AR135" s="57">
        <v>0</v>
      </c>
      <c r="AS135" s="56">
        <v>0</v>
      </c>
      <c r="AT135" s="71">
        <f t="shared" si="60"/>
        <v>0</v>
      </c>
      <c r="AU135" s="52">
        <f t="shared" si="61"/>
        <v>0</v>
      </c>
      <c r="AV135" s="52">
        <f t="shared" si="62"/>
        <v>8.197042857142856</v>
      </c>
      <c r="AW135" s="117">
        <f t="shared" si="68"/>
        <v>0.31691309523809535</v>
      </c>
      <c r="AX135" s="70">
        <v>12</v>
      </c>
      <c r="AY135" s="41"/>
      <c r="AZ135" s="41"/>
      <c r="BA135" s="61"/>
      <c r="BB135" s="35">
        <v>500</v>
      </c>
      <c r="BC135" s="52">
        <f t="shared" si="70"/>
        <v>4098.5214285714283</v>
      </c>
      <c r="BD135" s="71">
        <f t="shared" si="71"/>
        <v>6000</v>
      </c>
      <c r="BE135" s="61"/>
      <c r="BF135" s="63" t="str">
        <f t="shared" si="69"/>
        <v/>
      </c>
      <c r="BG135" s="41"/>
      <c r="BH135" s="41"/>
      <c r="BI135" s="35" t="s">
        <v>76</v>
      </c>
      <c r="BJ135" s="35" t="s">
        <v>77</v>
      </c>
      <c r="BK135" s="35" t="s">
        <v>171</v>
      </c>
    </row>
    <row r="136" spans="1:63" ht="20" customHeight="1" x14ac:dyDescent="0.35">
      <c r="A136" s="69"/>
      <c r="B136" s="34"/>
      <c r="C136" s="35"/>
      <c r="D136" s="107" t="s">
        <v>473</v>
      </c>
      <c r="E136" s="35" t="s">
        <v>474</v>
      </c>
      <c r="F136" s="35" t="s">
        <v>64</v>
      </c>
      <c r="G136" s="104" t="s">
        <v>475</v>
      </c>
      <c r="H136" s="35" t="s">
        <v>476</v>
      </c>
      <c r="I136" s="35" t="s">
        <v>476</v>
      </c>
      <c r="J136" s="104" t="s">
        <v>477</v>
      </c>
      <c r="K136" s="107" t="s">
        <v>477</v>
      </c>
      <c r="L136" s="79" t="s">
        <v>478</v>
      </c>
      <c r="M136" s="39" t="s">
        <v>479</v>
      </c>
      <c r="N136" s="41"/>
      <c r="O136" s="41"/>
      <c r="P136" s="35" t="s">
        <v>480</v>
      </c>
      <c r="Q136" s="41"/>
      <c r="R136" s="40" t="s">
        <v>72</v>
      </c>
      <c r="S136" s="70">
        <f>'[1]Sunny 12.16'!Q152</f>
        <v>2.5</v>
      </c>
      <c r="T136" s="40" t="s">
        <v>73</v>
      </c>
      <c r="U136" s="36" t="s">
        <v>169</v>
      </c>
      <c r="V136" s="45">
        <v>46</v>
      </c>
      <c r="W136" s="45">
        <v>26</v>
      </c>
      <c r="X136" s="45">
        <v>42.5</v>
      </c>
      <c r="Y136" s="81">
        <v>17</v>
      </c>
      <c r="Z136" s="81">
        <v>8.5</v>
      </c>
      <c r="AA136" s="81">
        <v>20.5</v>
      </c>
      <c r="AB136" s="47">
        <v>8</v>
      </c>
      <c r="AC136" s="82">
        <v>2</v>
      </c>
      <c r="AD136" s="49">
        <f t="shared" si="63"/>
        <v>2.96225E-3</v>
      </c>
      <c r="AE136" s="47">
        <v>63</v>
      </c>
      <c r="AF136" s="50">
        <f t="shared" si="64"/>
        <v>42535.235040931722</v>
      </c>
      <c r="AG136" s="51">
        <v>2250</v>
      </c>
      <c r="AH136" s="52">
        <f t="shared" si="65"/>
        <v>5.2897321428571432E-2</v>
      </c>
      <c r="AI136" s="83" t="s">
        <v>170</v>
      </c>
      <c r="AJ136" s="84">
        <v>1.7999999999999999E-2</v>
      </c>
      <c r="AK136" s="55">
        <f t="shared" si="66"/>
        <v>0.218</v>
      </c>
      <c r="AL136" s="52">
        <f t="shared" si="67"/>
        <v>0.54500000000000004</v>
      </c>
      <c r="AM136" s="52">
        <f t="shared" si="57"/>
        <v>3.0978973214285714</v>
      </c>
      <c r="AN136" s="56">
        <v>0</v>
      </c>
      <c r="AO136" s="71">
        <f t="shared" si="58"/>
        <v>0</v>
      </c>
      <c r="AP136" s="74">
        <v>0.05</v>
      </c>
      <c r="AQ136" s="52">
        <f t="shared" si="59"/>
        <v>0.26</v>
      </c>
      <c r="AR136" s="57">
        <v>0</v>
      </c>
      <c r="AS136" s="56">
        <v>0</v>
      </c>
      <c r="AT136" s="71">
        <f t="shared" si="60"/>
        <v>0</v>
      </c>
      <c r="AU136" s="52">
        <f t="shared" si="61"/>
        <v>0.26</v>
      </c>
      <c r="AV136" s="52">
        <f t="shared" si="62"/>
        <v>3.3578973214285712</v>
      </c>
      <c r="AW136" s="117">
        <f t="shared" si="68"/>
        <v>0.3542505151098902</v>
      </c>
      <c r="AX136" s="70">
        <v>5.2</v>
      </c>
      <c r="AY136" s="41"/>
      <c r="AZ136" s="41"/>
      <c r="BA136" s="61"/>
      <c r="BB136" s="35">
        <v>1000</v>
      </c>
      <c r="BC136" s="52">
        <f t="shared" ref="BC136:BC145" si="72">IF(ISERROR(AV136*BB136),"",AV136*BB136)</f>
        <v>3357.8973214285711</v>
      </c>
      <c r="BD136" s="71">
        <f t="shared" ref="BD136:BD145" si="73">IF(ISERROR(AX136*BB136),"",AX136*BB136)</f>
        <v>5200</v>
      </c>
      <c r="BE136" s="61"/>
      <c r="BF136" s="63">
        <f t="shared" si="69"/>
        <v>25.414999999999999</v>
      </c>
      <c r="BG136" s="41"/>
      <c r="BH136" s="41"/>
      <c r="BI136" s="35" t="s">
        <v>76</v>
      </c>
      <c r="BJ136" s="35" t="s">
        <v>77</v>
      </c>
      <c r="BK136" s="35" t="s">
        <v>352</v>
      </c>
    </row>
    <row r="137" spans="1:63" ht="20" customHeight="1" x14ac:dyDescent="0.35">
      <c r="A137" s="69"/>
      <c r="B137" s="34"/>
      <c r="C137" s="35"/>
      <c r="D137" s="107"/>
      <c r="E137" s="35" t="s">
        <v>474</v>
      </c>
      <c r="F137" s="35" t="s">
        <v>64</v>
      </c>
      <c r="G137" s="104" t="s">
        <v>475</v>
      </c>
      <c r="H137" s="35" t="s">
        <v>172</v>
      </c>
      <c r="I137" s="35" t="s">
        <v>173</v>
      </c>
      <c r="J137" s="104" t="s">
        <v>477</v>
      </c>
      <c r="K137" s="107"/>
      <c r="L137" s="79" t="s">
        <v>481</v>
      </c>
      <c r="M137" s="39" t="s">
        <v>479</v>
      </c>
      <c r="N137" s="41"/>
      <c r="O137" s="41"/>
      <c r="P137" s="35" t="s">
        <v>482</v>
      </c>
      <c r="Q137" s="41"/>
      <c r="R137" s="40" t="s">
        <v>72</v>
      </c>
      <c r="S137" s="70">
        <f>'[1]Sunny 12.16'!Q153</f>
        <v>1.56</v>
      </c>
      <c r="T137" s="40" t="s">
        <v>73</v>
      </c>
      <c r="U137" s="36"/>
      <c r="V137" s="45"/>
      <c r="W137" s="45"/>
      <c r="X137" s="45"/>
      <c r="Y137" s="81">
        <v>12</v>
      </c>
      <c r="Z137" s="81">
        <v>7</v>
      </c>
      <c r="AA137" s="81">
        <v>13</v>
      </c>
      <c r="AB137" s="47">
        <v>8</v>
      </c>
      <c r="AC137" s="82">
        <v>1</v>
      </c>
      <c r="AD137" s="49">
        <f t="shared" si="63"/>
        <v>1.0920000000000001E-3</v>
      </c>
      <c r="AE137" s="47">
        <v>63</v>
      </c>
      <c r="AF137" s="50">
        <f t="shared" si="64"/>
        <v>57692.307692307688</v>
      </c>
      <c r="AG137" s="51">
        <v>2250</v>
      </c>
      <c r="AH137" s="52">
        <f t="shared" si="65"/>
        <v>3.9E-2</v>
      </c>
      <c r="AI137" s="86" t="s">
        <v>176</v>
      </c>
      <c r="AJ137" s="84">
        <v>3.4000000000000002E-2</v>
      </c>
      <c r="AK137" s="55">
        <f t="shared" si="66"/>
        <v>0.23400000000000001</v>
      </c>
      <c r="AL137" s="52">
        <f t="shared" si="67"/>
        <v>0.36504000000000003</v>
      </c>
      <c r="AM137" s="52">
        <f t="shared" si="57"/>
        <v>1.96404</v>
      </c>
      <c r="AN137" s="56">
        <v>0</v>
      </c>
      <c r="AO137" s="71">
        <f t="shared" si="58"/>
        <v>0</v>
      </c>
      <c r="AP137" s="74">
        <v>0.05</v>
      </c>
      <c r="AQ137" s="52">
        <f t="shared" si="59"/>
        <v>0.17250000000000001</v>
      </c>
      <c r="AR137" s="57">
        <v>0</v>
      </c>
      <c r="AS137" s="56">
        <v>0</v>
      </c>
      <c r="AT137" s="71">
        <f t="shared" si="60"/>
        <v>0</v>
      </c>
      <c r="AU137" s="52">
        <f t="shared" si="61"/>
        <v>0.17250000000000001</v>
      </c>
      <c r="AV137" s="52">
        <f t="shared" si="62"/>
        <v>2.1365400000000001</v>
      </c>
      <c r="AW137" s="117">
        <f t="shared" si="68"/>
        <v>0.38071304347826085</v>
      </c>
      <c r="AX137" s="70">
        <v>3.45</v>
      </c>
      <c r="AY137" s="41"/>
      <c r="AZ137" s="41"/>
      <c r="BA137" s="61"/>
      <c r="BB137" s="35">
        <v>500</v>
      </c>
      <c r="BC137" s="52">
        <f t="shared" si="72"/>
        <v>1068.27</v>
      </c>
      <c r="BD137" s="71">
        <f t="shared" si="73"/>
        <v>1725</v>
      </c>
      <c r="BE137" s="61"/>
      <c r="BF137" s="63" t="str">
        <f t="shared" si="69"/>
        <v/>
      </c>
      <c r="BG137" s="41"/>
      <c r="BH137" s="41"/>
      <c r="BI137" s="35" t="s">
        <v>76</v>
      </c>
      <c r="BJ137" s="35" t="s">
        <v>77</v>
      </c>
      <c r="BK137" s="35" t="s">
        <v>352</v>
      </c>
    </row>
    <row r="138" spans="1:63" ht="20" customHeight="1" x14ac:dyDescent="0.35">
      <c r="A138" s="69"/>
      <c r="B138" s="34"/>
      <c r="C138" s="35"/>
      <c r="D138" s="107"/>
      <c r="E138" s="35" t="s">
        <v>474</v>
      </c>
      <c r="F138" s="35" t="s">
        <v>64</v>
      </c>
      <c r="G138" s="104" t="s">
        <v>475</v>
      </c>
      <c r="H138" s="35" t="s">
        <v>177</v>
      </c>
      <c r="I138" s="35" t="s">
        <v>80</v>
      </c>
      <c r="J138" s="104" t="s">
        <v>477</v>
      </c>
      <c r="K138" s="107"/>
      <c r="L138" s="79" t="s">
        <v>178</v>
      </c>
      <c r="M138" s="39" t="s">
        <v>479</v>
      </c>
      <c r="N138" s="41"/>
      <c r="O138" s="41"/>
      <c r="P138" s="35" t="s">
        <v>483</v>
      </c>
      <c r="Q138" s="41"/>
      <c r="R138" s="40" t="s">
        <v>72</v>
      </c>
      <c r="S138" s="70">
        <f>'[1]Sunny 12.16'!Q154</f>
        <v>1.44</v>
      </c>
      <c r="T138" s="40" t="s">
        <v>73</v>
      </c>
      <c r="U138" s="36"/>
      <c r="V138" s="45"/>
      <c r="W138" s="45"/>
      <c r="X138" s="45"/>
      <c r="Y138" s="81">
        <v>8.5</v>
      </c>
      <c r="Z138" s="81">
        <v>8.5</v>
      </c>
      <c r="AA138" s="81">
        <v>12.5</v>
      </c>
      <c r="AB138" s="47">
        <v>8</v>
      </c>
      <c r="AC138" s="82">
        <v>1</v>
      </c>
      <c r="AD138" s="49">
        <f t="shared" si="63"/>
        <v>9.0312499999999996E-4</v>
      </c>
      <c r="AE138" s="47">
        <v>63</v>
      </c>
      <c r="AF138" s="50">
        <f t="shared" si="64"/>
        <v>69757.785467128037</v>
      </c>
      <c r="AG138" s="51">
        <v>2250</v>
      </c>
      <c r="AH138" s="52">
        <f t="shared" si="65"/>
        <v>3.2254464285714282E-2</v>
      </c>
      <c r="AI138" s="86" t="s">
        <v>176</v>
      </c>
      <c r="AJ138" s="84">
        <v>3.4000000000000002E-2</v>
      </c>
      <c r="AK138" s="55">
        <f t="shared" si="66"/>
        <v>0.23400000000000001</v>
      </c>
      <c r="AL138" s="52">
        <f t="shared" si="67"/>
        <v>0.33695999999999998</v>
      </c>
      <c r="AM138" s="52">
        <f t="shared" si="57"/>
        <v>1.8092144642857142</v>
      </c>
      <c r="AN138" s="56">
        <v>0</v>
      </c>
      <c r="AO138" s="71">
        <f t="shared" si="58"/>
        <v>0</v>
      </c>
      <c r="AP138" s="74">
        <v>0.05</v>
      </c>
      <c r="AQ138" s="52">
        <f t="shared" si="59"/>
        <v>0.16250000000000001</v>
      </c>
      <c r="AR138" s="57">
        <v>0</v>
      </c>
      <c r="AS138" s="56">
        <v>0</v>
      </c>
      <c r="AT138" s="71">
        <f t="shared" si="60"/>
        <v>0</v>
      </c>
      <c r="AU138" s="52">
        <f t="shared" si="61"/>
        <v>0.16250000000000001</v>
      </c>
      <c r="AV138" s="52">
        <f t="shared" si="62"/>
        <v>1.9717144642857143</v>
      </c>
      <c r="AW138" s="117">
        <f t="shared" si="68"/>
        <v>0.39331862637362636</v>
      </c>
      <c r="AX138" s="70">
        <v>3.25</v>
      </c>
      <c r="AY138" s="41"/>
      <c r="AZ138" s="41"/>
      <c r="BA138" s="61"/>
      <c r="BB138" s="35">
        <v>500</v>
      </c>
      <c r="BC138" s="52">
        <f t="shared" si="72"/>
        <v>985.85723214285713</v>
      </c>
      <c r="BD138" s="71">
        <f t="shared" si="73"/>
        <v>1625</v>
      </c>
      <c r="BE138" s="61"/>
      <c r="BF138" s="63" t="str">
        <f t="shared" si="69"/>
        <v/>
      </c>
      <c r="BG138" s="41"/>
      <c r="BH138" s="41"/>
      <c r="BI138" s="35" t="s">
        <v>76</v>
      </c>
      <c r="BJ138" s="35" t="s">
        <v>77</v>
      </c>
      <c r="BK138" s="35" t="s">
        <v>352</v>
      </c>
    </row>
    <row r="139" spans="1:63" ht="20" customHeight="1" x14ac:dyDescent="0.35">
      <c r="A139" s="69"/>
      <c r="B139" s="34"/>
      <c r="C139" s="35"/>
      <c r="D139" s="107"/>
      <c r="E139" s="35" t="s">
        <v>474</v>
      </c>
      <c r="F139" s="35" t="s">
        <v>64</v>
      </c>
      <c r="G139" s="104" t="s">
        <v>475</v>
      </c>
      <c r="H139" s="35" t="s">
        <v>180</v>
      </c>
      <c r="I139" s="35" t="s">
        <v>181</v>
      </c>
      <c r="J139" s="104" t="s">
        <v>477</v>
      </c>
      <c r="K139" s="107"/>
      <c r="L139" s="79" t="s">
        <v>460</v>
      </c>
      <c r="M139" s="39" t="s">
        <v>479</v>
      </c>
      <c r="N139" s="41"/>
      <c r="O139" s="41"/>
      <c r="P139" s="35" t="s">
        <v>484</v>
      </c>
      <c r="Q139" s="41"/>
      <c r="R139" s="40" t="s">
        <v>72</v>
      </c>
      <c r="S139" s="70">
        <f>'[1]Sunny 12.16'!Q155</f>
        <v>1.44</v>
      </c>
      <c r="T139" s="40" t="s">
        <v>73</v>
      </c>
      <c r="U139" s="36"/>
      <c r="V139" s="45"/>
      <c r="W139" s="45"/>
      <c r="X139" s="45"/>
      <c r="Y139" s="81">
        <v>15</v>
      </c>
      <c r="Z139" s="81">
        <v>4</v>
      </c>
      <c r="AA139" s="81">
        <v>11.5</v>
      </c>
      <c r="AB139" s="47">
        <v>8</v>
      </c>
      <c r="AC139" s="82">
        <v>1</v>
      </c>
      <c r="AD139" s="49">
        <f t="shared" si="63"/>
        <v>6.8999999999999997E-4</v>
      </c>
      <c r="AE139" s="47">
        <v>63</v>
      </c>
      <c r="AF139" s="50">
        <f t="shared" si="64"/>
        <v>91304.34782608696</v>
      </c>
      <c r="AG139" s="51">
        <v>2250</v>
      </c>
      <c r="AH139" s="52">
        <f t="shared" si="65"/>
        <v>2.4642857142857143E-2</v>
      </c>
      <c r="AI139" s="86" t="s">
        <v>176</v>
      </c>
      <c r="AJ139" s="84">
        <v>3.4000000000000002E-2</v>
      </c>
      <c r="AK139" s="55">
        <f t="shared" si="66"/>
        <v>0.23400000000000001</v>
      </c>
      <c r="AL139" s="52">
        <f t="shared" si="67"/>
        <v>0.33695999999999998</v>
      </c>
      <c r="AM139" s="52">
        <f t="shared" si="57"/>
        <v>1.8016028571428571</v>
      </c>
      <c r="AN139" s="56">
        <v>0</v>
      </c>
      <c r="AO139" s="71">
        <f t="shared" si="58"/>
        <v>0</v>
      </c>
      <c r="AP139" s="74">
        <v>0.05</v>
      </c>
      <c r="AQ139" s="52">
        <f t="shared" si="59"/>
        <v>0.16250000000000001</v>
      </c>
      <c r="AR139" s="57">
        <v>0</v>
      </c>
      <c r="AS139" s="56">
        <v>0</v>
      </c>
      <c r="AT139" s="71">
        <f t="shared" si="60"/>
        <v>0</v>
      </c>
      <c r="AU139" s="52">
        <f t="shared" si="61"/>
        <v>0.16250000000000001</v>
      </c>
      <c r="AV139" s="52">
        <f t="shared" si="62"/>
        <v>1.9641028571428572</v>
      </c>
      <c r="AW139" s="117">
        <f t="shared" si="68"/>
        <v>0.39566065934065936</v>
      </c>
      <c r="AX139" s="70">
        <v>3.25</v>
      </c>
      <c r="AY139" s="41"/>
      <c r="AZ139" s="41"/>
      <c r="BA139" s="61"/>
      <c r="BB139" s="35">
        <v>500</v>
      </c>
      <c r="BC139" s="52">
        <f t="shared" si="72"/>
        <v>982.05142857142857</v>
      </c>
      <c r="BD139" s="71">
        <f t="shared" si="73"/>
        <v>1625</v>
      </c>
      <c r="BE139" s="61"/>
      <c r="BF139" s="63" t="str">
        <f t="shared" si="69"/>
        <v/>
      </c>
      <c r="BG139" s="41"/>
      <c r="BH139" s="41"/>
      <c r="BI139" s="35" t="s">
        <v>76</v>
      </c>
      <c r="BJ139" s="35" t="s">
        <v>77</v>
      </c>
      <c r="BK139" s="35" t="s">
        <v>352</v>
      </c>
    </row>
    <row r="140" spans="1:63" ht="20" customHeight="1" x14ac:dyDescent="0.35">
      <c r="A140" s="69"/>
      <c r="B140" s="34"/>
      <c r="C140" s="35"/>
      <c r="D140" s="107"/>
      <c r="E140" s="35" t="s">
        <v>474</v>
      </c>
      <c r="F140" s="35" t="s">
        <v>64</v>
      </c>
      <c r="G140" s="104" t="s">
        <v>475</v>
      </c>
      <c r="H140" s="35" t="s">
        <v>184</v>
      </c>
      <c r="I140" s="35" t="s">
        <v>185</v>
      </c>
      <c r="J140" s="104" t="s">
        <v>477</v>
      </c>
      <c r="K140" s="107"/>
      <c r="L140" s="79" t="s">
        <v>269</v>
      </c>
      <c r="M140" s="39" t="s">
        <v>479</v>
      </c>
      <c r="N140" s="41"/>
      <c r="O140" s="41"/>
      <c r="P140" s="35" t="s">
        <v>485</v>
      </c>
      <c r="Q140" s="41"/>
      <c r="R140" s="40" t="s">
        <v>72</v>
      </c>
      <c r="S140" s="70">
        <f>'[1]Sunny 12.16'!Q156</f>
        <v>2.16</v>
      </c>
      <c r="T140" s="40" t="s">
        <v>73</v>
      </c>
      <c r="U140" s="36"/>
      <c r="V140" s="45"/>
      <c r="W140" s="45"/>
      <c r="X140" s="45"/>
      <c r="Y140" s="81">
        <v>15</v>
      </c>
      <c r="Z140" s="81">
        <v>4</v>
      </c>
      <c r="AA140" s="81">
        <v>11.5</v>
      </c>
      <c r="AB140" s="47">
        <v>8</v>
      </c>
      <c r="AC140" s="82">
        <v>1</v>
      </c>
      <c r="AD140" s="49">
        <f t="shared" si="63"/>
        <v>6.8999999999999997E-4</v>
      </c>
      <c r="AE140" s="47">
        <v>63</v>
      </c>
      <c r="AF140" s="50">
        <f t="shared" si="64"/>
        <v>91304.34782608696</v>
      </c>
      <c r="AG140" s="51">
        <v>2250</v>
      </c>
      <c r="AH140" s="52">
        <f t="shared" si="65"/>
        <v>2.4642857142857143E-2</v>
      </c>
      <c r="AI140" s="86" t="s">
        <v>176</v>
      </c>
      <c r="AJ140" s="84">
        <v>3.4000000000000002E-2</v>
      </c>
      <c r="AK140" s="55">
        <f t="shared" si="66"/>
        <v>0.23400000000000001</v>
      </c>
      <c r="AL140" s="52">
        <f t="shared" si="67"/>
        <v>0.50544000000000011</v>
      </c>
      <c r="AM140" s="52">
        <f t="shared" si="57"/>
        <v>2.6900828571428574</v>
      </c>
      <c r="AN140" s="56">
        <v>0</v>
      </c>
      <c r="AO140" s="71">
        <f t="shared" si="58"/>
        <v>0</v>
      </c>
      <c r="AP140" s="74">
        <v>0.05</v>
      </c>
      <c r="AQ140" s="52">
        <f t="shared" si="59"/>
        <v>0.24249999999999999</v>
      </c>
      <c r="AR140" s="57">
        <v>0</v>
      </c>
      <c r="AS140" s="56">
        <v>0</v>
      </c>
      <c r="AT140" s="71">
        <f t="shared" si="60"/>
        <v>0</v>
      </c>
      <c r="AU140" s="52">
        <f t="shared" si="61"/>
        <v>0.24249999999999999</v>
      </c>
      <c r="AV140" s="52">
        <f t="shared" si="62"/>
        <v>2.9325828571428576</v>
      </c>
      <c r="AW140" s="117">
        <f t="shared" si="68"/>
        <v>0.39534374079528706</v>
      </c>
      <c r="AX140" s="70">
        <v>4.8499999999999996</v>
      </c>
      <c r="AY140" s="41"/>
      <c r="AZ140" s="41"/>
      <c r="BA140" s="61"/>
      <c r="BB140" s="35">
        <v>500</v>
      </c>
      <c r="BC140" s="52">
        <f t="shared" si="72"/>
        <v>1466.2914285714287</v>
      </c>
      <c r="BD140" s="71">
        <f t="shared" si="73"/>
        <v>2425</v>
      </c>
      <c r="BE140" s="61"/>
      <c r="BF140" s="63" t="str">
        <f t="shared" si="69"/>
        <v/>
      </c>
      <c r="BG140" s="41"/>
      <c r="BH140" s="41"/>
      <c r="BI140" s="35" t="s">
        <v>76</v>
      </c>
      <c r="BJ140" s="35" t="s">
        <v>77</v>
      </c>
      <c r="BK140" s="35" t="s">
        <v>352</v>
      </c>
    </row>
    <row r="141" spans="1:63" ht="20" customHeight="1" x14ac:dyDescent="0.35">
      <c r="A141" s="69"/>
      <c r="B141" s="34"/>
      <c r="C141" s="35"/>
      <c r="D141" s="107"/>
      <c r="E141" s="35" t="s">
        <v>474</v>
      </c>
      <c r="F141" s="35" t="s">
        <v>64</v>
      </c>
      <c r="G141" s="104" t="s">
        <v>475</v>
      </c>
      <c r="H141" s="35" t="s">
        <v>271</v>
      </c>
      <c r="I141" s="35" t="s">
        <v>189</v>
      </c>
      <c r="J141" s="104" t="s">
        <v>477</v>
      </c>
      <c r="K141" s="107"/>
      <c r="L141" s="79" t="s">
        <v>486</v>
      </c>
      <c r="M141" s="39" t="s">
        <v>479</v>
      </c>
      <c r="N141" s="41"/>
      <c r="O141" s="41"/>
      <c r="P141" s="35" t="s">
        <v>487</v>
      </c>
      <c r="Q141" s="41"/>
      <c r="R141" s="40" t="s">
        <v>72</v>
      </c>
      <c r="S141" s="70">
        <f>'[1]Sunny 12.16'!Q157</f>
        <v>2.2000000000000002</v>
      </c>
      <c r="T141" s="40" t="s">
        <v>73</v>
      </c>
      <c r="U141" s="36"/>
      <c r="V141" s="45"/>
      <c r="W141" s="45"/>
      <c r="X141" s="45"/>
      <c r="Y141" s="81">
        <v>26.5</v>
      </c>
      <c r="Z141" s="81">
        <v>4</v>
      </c>
      <c r="AA141" s="81">
        <v>15.5</v>
      </c>
      <c r="AB141" s="47">
        <v>8</v>
      </c>
      <c r="AC141" s="82">
        <v>1</v>
      </c>
      <c r="AD141" s="49">
        <f t="shared" si="63"/>
        <v>1.6429999999999999E-3</v>
      </c>
      <c r="AE141" s="47">
        <v>63</v>
      </c>
      <c r="AF141" s="50">
        <f t="shared" si="64"/>
        <v>38344.491783323188</v>
      </c>
      <c r="AG141" s="51">
        <v>2250</v>
      </c>
      <c r="AH141" s="52">
        <f t="shared" si="65"/>
        <v>5.8678571428571427E-2</v>
      </c>
      <c r="AI141" s="86" t="s">
        <v>176</v>
      </c>
      <c r="AJ141" s="84">
        <v>3.4000000000000002E-2</v>
      </c>
      <c r="AK141" s="55">
        <f t="shared" si="66"/>
        <v>0.23400000000000001</v>
      </c>
      <c r="AL141" s="52">
        <f t="shared" si="67"/>
        <v>0.51480000000000004</v>
      </c>
      <c r="AM141" s="52">
        <f t="shared" si="57"/>
        <v>2.7734785714285719</v>
      </c>
      <c r="AN141" s="56">
        <v>0</v>
      </c>
      <c r="AO141" s="71">
        <f t="shared" si="58"/>
        <v>0</v>
      </c>
      <c r="AP141" s="74">
        <v>0.05</v>
      </c>
      <c r="AQ141" s="52">
        <f t="shared" si="59"/>
        <v>0.23250000000000004</v>
      </c>
      <c r="AR141" s="57">
        <v>0</v>
      </c>
      <c r="AS141" s="56">
        <v>0</v>
      </c>
      <c r="AT141" s="71">
        <f t="shared" si="60"/>
        <v>0</v>
      </c>
      <c r="AU141" s="52">
        <f t="shared" si="61"/>
        <v>0.23250000000000004</v>
      </c>
      <c r="AV141" s="52">
        <f t="shared" si="62"/>
        <v>3.0059785714285718</v>
      </c>
      <c r="AW141" s="117">
        <f t="shared" si="68"/>
        <v>0.35355299539170504</v>
      </c>
      <c r="AX141" s="70">
        <v>4.6500000000000004</v>
      </c>
      <c r="AY141" s="41"/>
      <c r="AZ141" s="41"/>
      <c r="BA141" s="61"/>
      <c r="BB141" s="35">
        <v>500</v>
      </c>
      <c r="BC141" s="52">
        <f t="shared" si="72"/>
        <v>1502.9892857142859</v>
      </c>
      <c r="BD141" s="71">
        <f t="shared" si="73"/>
        <v>2325</v>
      </c>
      <c r="BE141" s="61"/>
      <c r="BF141" s="63" t="str">
        <f t="shared" si="69"/>
        <v/>
      </c>
      <c r="BG141" s="41"/>
      <c r="BH141" s="41"/>
      <c r="BI141" s="35" t="s">
        <v>76</v>
      </c>
      <c r="BJ141" s="35" t="s">
        <v>77</v>
      </c>
      <c r="BK141" s="35" t="s">
        <v>352</v>
      </c>
    </row>
    <row r="142" spans="1:63" ht="20" customHeight="1" x14ac:dyDescent="0.35">
      <c r="A142" s="69"/>
      <c r="B142" s="34"/>
      <c r="C142" s="35"/>
      <c r="D142" s="107"/>
      <c r="E142" s="35" t="s">
        <v>474</v>
      </c>
      <c r="F142" s="35" t="s">
        <v>64</v>
      </c>
      <c r="G142" s="104" t="s">
        <v>475</v>
      </c>
      <c r="H142" s="35" t="s">
        <v>192</v>
      </c>
      <c r="I142" s="35" t="s">
        <v>94</v>
      </c>
      <c r="J142" s="104" t="s">
        <v>477</v>
      </c>
      <c r="K142" s="107"/>
      <c r="L142" s="79" t="s">
        <v>362</v>
      </c>
      <c r="M142" s="39" t="s">
        <v>479</v>
      </c>
      <c r="N142" s="41"/>
      <c r="O142" s="41"/>
      <c r="P142" s="35" t="s">
        <v>488</v>
      </c>
      <c r="Q142" s="41"/>
      <c r="R142" s="40" t="s">
        <v>72</v>
      </c>
      <c r="S142" s="70">
        <f>'[1]Sunny 12.16'!Q158</f>
        <v>2.62</v>
      </c>
      <c r="T142" s="40" t="s">
        <v>73</v>
      </c>
      <c r="U142" s="36"/>
      <c r="V142" s="45"/>
      <c r="W142" s="45"/>
      <c r="X142" s="45"/>
      <c r="Y142" s="81">
        <v>14</v>
      </c>
      <c r="Z142" s="81">
        <v>14</v>
      </c>
      <c r="AA142" s="81">
        <v>32.5</v>
      </c>
      <c r="AB142" s="47">
        <v>8</v>
      </c>
      <c r="AC142" s="82">
        <v>1</v>
      </c>
      <c r="AD142" s="49">
        <f t="shared" si="63"/>
        <v>6.3699999999999998E-3</v>
      </c>
      <c r="AE142" s="47">
        <v>63</v>
      </c>
      <c r="AF142" s="50">
        <f t="shared" si="64"/>
        <v>9890.1098901098903</v>
      </c>
      <c r="AG142" s="51">
        <v>2250</v>
      </c>
      <c r="AH142" s="52">
        <f t="shared" si="65"/>
        <v>0.22750000000000001</v>
      </c>
      <c r="AI142" s="86" t="s">
        <v>176</v>
      </c>
      <c r="AJ142" s="84">
        <v>3.4000000000000002E-2</v>
      </c>
      <c r="AK142" s="55">
        <f t="shared" si="66"/>
        <v>0.23400000000000001</v>
      </c>
      <c r="AL142" s="52">
        <f t="shared" si="67"/>
        <v>0.61308000000000007</v>
      </c>
      <c r="AM142" s="52">
        <f t="shared" si="57"/>
        <v>3.4605800000000002</v>
      </c>
      <c r="AN142" s="56">
        <v>0</v>
      </c>
      <c r="AO142" s="71">
        <f t="shared" si="58"/>
        <v>0</v>
      </c>
      <c r="AP142" s="74">
        <v>0.05</v>
      </c>
      <c r="AQ142" s="52">
        <f t="shared" si="59"/>
        <v>0.27500000000000002</v>
      </c>
      <c r="AR142" s="57">
        <v>0</v>
      </c>
      <c r="AS142" s="56">
        <v>0</v>
      </c>
      <c r="AT142" s="71">
        <f t="shared" si="60"/>
        <v>0</v>
      </c>
      <c r="AU142" s="52">
        <f t="shared" si="61"/>
        <v>0.27500000000000002</v>
      </c>
      <c r="AV142" s="52">
        <f t="shared" si="62"/>
        <v>3.7355800000000001</v>
      </c>
      <c r="AW142" s="117">
        <f t="shared" si="68"/>
        <v>0.32080363636363635</v>
      </c>
      <c r="AX142" s="70">
        <v>5.5</v>
      </c>
      <c r="AY142" s="41"/>
      <c r="AZ142" s="41"/>
      <c r="BA142" s="61"/>
      <c r="BB142" s="35">
        <v>500</v>
      </c>
      <c r="BC142" s="52">
        <f t="shared" si="72"/>
        <v>1867.79</v>
      </c>
      <c r="BD142" s="71">
        <f t="shared" si="73"/>
        <v>2750</v>
      </c>
      <c r="BE142" s="61"/>
      <c r="BF142" s="63" t="str">
        <f t="shared" si="69"/>
        <v/>
      </c>
      <c r="BG142" s="41"/>
      <c r="BH142" s="41"/>
      <c r="BI142" s="35" t="s">
        <v>76</v>
      </c>
      <c r="BJ142" s="35" t="s">
        <v>77</v>
      </c>
      <c r="BK142" s="35" t="s">
        <v>352</v>
      </c>
    </row>
    <row r="143" spans="1:63" ht="20" customHeight="1" x14ac:dyDescent="0.35">
      <c r="A143" s="69"/>
      <c r="B143" s="34"/>
      <c r="C143" s="35"/>
      <c r="D143" s="107"/>
      <c r="E143" s="35" t="s">
        <v>474</v>
      </c>
      <c r="F143" s="35" t="s">
        <v>64</v>
      </c>
      <c r="G143" s="104" t="s">
        <v>475</v>
      </c>
      <c r="H143" s="88" t="s">
        <v>199</v>
      </c>
      <c r="I143" s="88" t="s">
        <v>200</v>
      </c>
      <c r="J143" s="104" t="s">
        <v>477</v>
      </c>
      <c r="K143" s="107"/>
      <c r="L143" s="79" t="s">
        <v>364</v>
      </c>
      <c r="M143" s="39" t="s">
        <v>479</v>
      </c>
      <c r="N143" s="41"/>
      <c r="O143" s="41"/>
      <c r="P143" s="35" t="s">
        <v>489</v>
      </c>
      <c r="Q143" s="41"/>
      <c r="R143" s="40" t="s">
        <v>72</v>
      </c>
      <c r="S143" s="70">
        <f>'[1]Sunny 12.16'!Q159</f>
        <v>3.71</v>
      </c>
      <c r="T143" s="40" t="s">
        <v>73</v>
      </c>
      <c r="U143" s="36"/>
      <c r="V143" s="45"/>
      <c r="W143" s="45"/>
      <c r="X143" s="45"/>
      <c r="Y143" s="81">
        <v>20.5</v>
      </c>
      <c r="Z143" s="81">
        <v>20.5</v>
      </c>
      <c r="AA143" s="81">
        <v>27.5</v>
      </c>
      <c r="AB143" s="47">
        <v>8</v>
      </c>
      <c r="AC143" s="82">
        <v>1</v>
      </c>
      <c r="AD143" s="49">
        <f t="shared" si="63"/>
        <v>1.1556874999999999E-2</v>
      </c>
      <c r="AE143" s="47">
        <v>63</v>
      </c>
      <c r="AF143" s="50">
        <f t="shared" si="64"/>
        <v>5451.3006327402527</v>
      </c>
      <c r="AG143" s="51">
        <v>2250</v>
      </c>
      <c r="AH143" s="52">
        <f t="shared" si="65"/>
        <v>0.41274553571428568</v>
      </c>
      <c r="AI143" s="86" t="s">
        <v>176</v>
      </c>
      <c r="AJ143" s="84">
        <v>3.4000000000000002E-2</v>
      </c>
      <c r="AK143" s="55">
        <f t="shared" si="66"/>
        <v>0.23400000000000001</v>
      </c>
      <c r="AL143" s="52">
        <f t="shared" si="67"/>
        <v>0.86814000000000002</v>
      </c>
      <c r="AM143" s="52">
        <f t="shared" si="57"/>
        <v>4.9908855357142858</v>
      </c>
      <c r="AN143" s="56">
        <v>0</v>
      </c>
      <c r="AO143" s="71">
        <f t="shared" si="58"/>
        <v>0</v>
      </c>
      <c r="AP143" s="74">
        <v>0.05</v>
      </c>
      <c r="AQ143" s="52">
        <f t="shared" si="59"/>
        <v>0.375</v>
      </c>
      <c r="AR143" s="57">
        <v>0</v>
      </c>
      <c r="AS143" s="56">
        <v>0</v>
      </c>
      <c r="AT143" s="71">
        <f t="shared" si="60"/>
        <v>0</v>
      </c>
      <c r="AU143" s="52">
        <f t="shared" si="61"/>
        <v>0.375</v>
      </c>
      <c r="AV143" s="52">
        <f t="shared" si="62"/>
        <v>5.3658855357142858</v>
      </c>
      <c r="AW143" s="117">
        <f t="shared" si="68"/>
        <v>0.28454859523809523</v>
      </c>
      <c r="AX143" s="70">
        <v>7.5</v>
      </c>
      <c r="AY143" s="41"/>
      <c r="AZ143" s="41"/>
      <c r="BA143" s="61"/>
      <c r="BB143" s="35">
        <v>500</v>
      </c>
      <c r="BC143" s="52">
        <f t="shared" si="72"/>
        <v>2682.9427678571428</v>
      </c>
      <c r="BD143" s="71">
        <f t="shared" si="73"/>
        <v>3750</v>
      </c>
      <c r="BE143" s="61"/>
      <c r="BF143" s="63" t="str">
        <f t="shared" si="69"/>
        <v/>
      </c>
      <c r="BG143" s="41"/>
      <c r="BH143" s="41"/>
      <c r="BI143" s="35" t="s">
        <v>76</v>
      </c>
      <c r="BJ143" s="35" t="s">
        <v>77</v>
      </c>
      <c r="BK143" s="35" t="s">
        <v>352</v>
      </c>
    </row>
    <row r="144" spans="1:63" ht="20" customHeight="1" x14ac:dyDescent="0.35">
      <c r="A144" s="69"/>
      <c r="B144" s="34"/>
      <c r="C144" s="35"/>
      <c r="D144" s="107"/>
      <c r="E144" s="35" t="s">
        <v>474</v>
      </c>
      <c r="F144" s="35" t="s">
        <v>64</v>
      </c>
      <c r="G144" s="104" t="s">
        <v>475</v>
      </c>
      <c r="H144" s="88" t="s">
        <v>203</v>
      </c>
      <c r="I144" s="88" t="s">
        <v>204</v>
      </c>
      <c r="J144" s="104" t="s">
        <v>477</v>
      </c>
      <c r="K144" s="107"/>
      <c r="L144" s="79" t="s">
        <v>490</v>
      </c>
      <c r="M144" s="39" t="s">
        <v>479</v>
      </c>
      <c r="N144" s="41"/>
      <c r="O144" s="41"/>
      <c r="P144" s="35" t="s">
        <v>491</v>
      </c>
      <c r="Q144" s="41"/>
      <c r="R144" s="40" t="s">
        <v>72</v>
      </c>
      <c r="S144" s="70">
        <f>'[1]Sunny 12.16'!Q160</f>
        <v>4.1900000000000004</v>
      </c>
      <c r="T144" s="40" t="s">
        <v>73</v>
      </c>
      <c r="U144" s="36"/>
      <c r="V144" s="45"/>
      <c r="W144" s="45"/>
      <c r="X144" s="45"/>
      <c r="Y144" s="81">
        <v>15</v>
      </c>
      <c r="Z144" s="81">
        <v>4</v>
      </c>
      <c r="AA144" s="81">
        <v>11.5</v>
      </c>
      <c r="AB144" s="47">
        <v>8</v>
      </c>
      <c r="AC144" s="82">
        <v>1</v>
      </c>
      <c r="AD144" s="49">
        <f t="shared" si="63"/>
        <v>6.8999999999999997E-4</v>
      </c>
      <c r="AE144" s="47">
        <v>63</v>
      </c>
      <c r="AF144" s="50">
        <f t="shared" si="64"/>
        <v>91304.34782608696</v>
      </c>
      <c r="AG144" s="51">
        <v>2250</v>
      </c>
      <c r="AH144" s="52">
        <f t="shared" si="65"/>
        <v>2.4642857142857143E-2</v>
      </c>
      <c r="AI144" s="86" t="s">
        <v>176</v>
      </c>
      <c r="AJ144" s="84">
        <v>3.4000000000000002E-2</v>
      </c>
      <c r="AK144" s="55">
        <f t="shared" si="66"/>
        <v>0.23400000000000001</v>
      </c>
      <c r="AL144" s="52">
        <f t="shared" si="67"/>
        <v>0.98046000000000011</v>
      </c>
      <c r="AM144" s="52">
        <f t="shared" si="57"/>
        <v>5.1951028571428575</v>
      </c>
      <c r="AN144" s="56">
        <v>0</v>
      </c>
      <c r="AO144" s="71">
        <f t="shared" si="58"/>
        <v>0</v>
      </c>
      <c r="AP144" s="74">
        <v>0.05</v>
      </c>
      <c r="AQ144" s="52">
        <f t="shared" si="59"/>
        <v>0.38750000000000001</v>
      </c>
      <c r="AR144" s="57">
        <v>0</v>
      </c>
      <c r="AS144" s="56">
        <v>0</v>
      </c>
      <c r="AT144" s="71">
        <f t="shared" si="60"/>
        <v>0</v>
      </c>
      <c r="AU144" s="52">
        <f t="shared" si="61"/>
        <v>0.38750000000000001</v>
      </c>
      <c r="AV144" s="52">
        <f t="shared" si="62"/>
        <v>5.5826028571428576</v>
      </c>
      <c r="AW144" s="117">
        <f t="shared" si="68"/>
        <v>0.27966414746543772</v>
      </c>
      <c r="AX144" s="70">
        <v>7.75</v>
      </c>
      <c r="AY144" s="41"/>
      <c r="AZ144" s="41"/>
      <c r="BA144" s="61"/>
      <c r="BB144" s="35">
        <v>500</v>
      </c>
      <c r="BC144" s="52">
        <f t="shared" si="72"/>
        <v>2791.3014285714289</v>
      </c>
      <c r="BD144" s="71">
        <f t="shared" si="73"/>
        <v>3875</v>
      </c>
      <c r="BE144" s="61"/>
      <c r="BF144" s="63" t="str">
        <f t="shared" si="69"/>
        <v/>
      </c>
      <c r="BG144" s="41"/>
      <c r="BH144" s="41"/>
      <c r="BI144" s="35" t="s">
        <v>76</v>
      </c>
      <c r="BJ144" s="35" t="s">
        <v>77</v>
      </c>
      <c r="BK144" s="35" t="s">
        <v>352</v>
      </c>
    </row>
    <row r="145" spans="1:63" ht="20" customHeight="1" x14ac:dyDescent="0.35">
      <c r="A145" s="69"/>
      <c r="B145" s="34"/>
      <c r="C145" s="35"/>
      <c r="D145" s="107"/>
      <c r="E145" s="35" t="s">
        <v>474</v>
      </c>
      <c r="F145" s="35" t="s">
        <v>64</v>
      </c>
      <c r="G145" s="104" t="s">
        <v>475</v>
      </c>
      <c r="H145" s="35" t="s">
        <v>281</v>
      </c>
      <c r="I145" s="35" t="s">
        <v>208</v>
      </c>
      <c r="J145" s="104" t="s">
        <v>477</v>
      </c>
      <c r="K145" s="107"/>
      <c r="L145" s="79" t="s">
        <v>209</v>
      </c>
      <c r="M145" s="39" t="s">
        <v>479</v>
      </c>
      <c r="N145" s="41"/>
      <c r="O145" s="41"/>
      <c r="P145" s="35" t="s">
        <v>492</v>
      </c>
      <c r="Q145" s="41"/>
      <c r="R145" s="40" t="s">
        <v>72</v>
      </c>
      <c r="S145" s="70">
        <f>'[1]Sunny 12.16'!Q161</f>
        <v>6.29</v>
      </c>
      <c r="T145" s="40" t="s">
        <v>73</v>
      </c>
      <c r="U145" s="36"/>
      <c r="V145" s="45"/>
      <c r="W145" s="45"/>
      <c r="X145" s="45"/>
      <c r="Y145" s="81">
        <v>15</v>
      </c>
      <c r="Z145" s="81">
        <v>4</v>
      </c>
      <c r="AA145" s="81">
        <v>11.5</v>
      </c>
      <c r="AB145" s="47">
        <v>8</v>
      </c>
      <c r="AC145" s="82">
        <v>1</v>
      </c>
      <c r="AD145" s="49">
        <f t="shared" si="63"/>
        <v>6.8999999999999997E-4</v>
      </c>
      <c r="AE145" s="47">
        <v>63</v>
      </c>
      <c r="AF145" s="50">
        <f t="shared" si="64"/>
        <v>91304.34782608696</v>
      </c>
      <c r="AG145" s="51">
        <v>2250</v>
      </c>
      <c r="AH145" s="52">
        <f t="shared" si="65"/>
        <v>2.4642857142857143E-2</v>
      </c>
      <c r="AI145" s="86" t="s">
        <v>176</v>
      </c>
      <c r="AJ145" s="84">
        <v>3.4000000000000002E-2</v>
      </c>
      <c r="AK145" s="55">
        <f t="shared" si="66"/>
        <v>0.23400000000000001</v>
      </c>
      <c r="AL145" s="52">
        <f t="shared" si="67"/>
        <v>1.4718600000000002</v>
      </c>
      <c r="AM145" s="52">
        <f t="shared" si="57"/>
        <v>7.7865028571428576</v>
      </c>
      <c r="AN145" s="56">
        <v>0</v>
      </c>
      <c r="AO145" s="71">
        <f t="shared" si="58"/>
        <v>0</v>
      </c>
      <c r="AP145" s="74">
        <v>0.05</v>
      </c>
      <c r="AQ145" s="52">
        <f t="shared" si="59"/>
        <v>0.60000000000000009</v>
      </c>
      <c r="AR145" s="57">
        <v>0</v>
      </c>
      <c r="AS145" s="56">
        <v>0</v>
      </c>
      <c r="AT145" s="71">
        <f t="shared" si="60"/>
        <v>0</v>
      </c>
      <c r="AU145" s="52">
        <f t="shared" si="61"/>
        <v>0.60000000000000009</v>
      </c>
      <c r="AV145" s="52">
        <f t="shared" si="62"/>
        <v>8.3865028571428581</v>
      </c>
      <c r="AW145" s="117">
        <f t="shared" si="68"/>
        <v>0.30112476190476184</v>
      </c>
      <c r="AX145" s="70">
        <v>12</v>
      </c>
      <c r="AY145" s="41"/>
      <c r="AZ145" s="41"/>
      <c r="BA145" s="61"/>
      <c r="BB145" s="35">
        <v>500</v>
      </c>
      <c r="BC145" s="52">
        <f t="shared" si="72"/>
        <v>4193.2514285714287</v>
      </c>
      <c r="BD145" s="71">
        <f t="shared" si="73"/>
        <v>6000</v>
      </c>
      <c r="BE145" s="61"/>
      <c r="BF145" s="63" t="str">
        <f t="shared" si="69"/>
        <v/>
      </c>
      <c r="BG145" s="41"/>
      <c r="BH145" s="41"/>
      <c r="BI145" s="35" t="s">
        <v>76</v>
      </c>
      <c r="BJ145" s="35" t="s">
        <v>77</v>
      </c>
      <c r="BK145" s="35" t="s">
        <v>352</v>
      </c>
    </row>
    <row r="146" spans="1:63" ht="20" customHeight="1" x14ac:dyDescent="0.35">
      <c r="A146" s="69"/>
      <c r="B146" s="36"/>
      <c r="C146" s="67"/>
      <c r="D146" s="36" t="s">
        <v>473</v>
      </c>
      <c r="E146" s="67" t="s">
        <v>474</v>
      </c>
      <c r="F146" s="35" t="s">
        <v>342</v>
      </c>
      <c r="G146" s="111" t="s">
        <v>493</v>
      </c>
      <c r="H146" s="67" t="s">
        <v>319</v>
      </c>
      <c r="I146" s="67" t="str">
        <f t="shared" ref="I146:I155" si="74">H146</f>
        <v>Resin Lotion Pump(balck stainless steel pump )</v>
      </c>
      <c r="J146" s="37" t="s">
        <v>289</v>
      </c>
      <c r="K146" s="36" t="s">
        <v>289</v>
      </c>
      <c r="L146" s="112" t="s">
        <v>494</v>
      </c>
      <c r="M146" s="113" t="s">
        <v>495</v>
      </c>
      <c r="N146" s="41"/>
      <c r="O146" s="41"/>
      <c r="P146" s="35" t="s">
        <v>496</v>
      </c>
      <c r="Q146" s="41"/>
      <c r="R146" s="40" t="s">
        <v>72</v>
      </c>
      <c r="S146" s="70">
        <f>'[1]Sunny 12.16'!Q163</f>
        <v>2.2000000000000002</v>
      </c>
      <c r="T146" s="40" t="s">
        <v>73</v>
      </c>
      <c r="U146" s="36" t="s">
        <v>497</v>
      </c>
      <c r="V146" s="114">
        <v>43.5</v>
      </c>
      <c r="W146" s="114">
        <v>30</v>
      </c>
      <c r="X146" s="114">
        <v>42</v>
      </c>
      <c r="Y146" s="115">
        <v>17.5</v>
      </c>
      <c r="Z146" s="115">
        <v>8.5</v>
      </c>
      <c r="AA146" s="115">
        <v>22</v>
      </c>
      <c r="AB146" s="47">
        <v>8</v>
      </c>
      <c r="AC146" s="116">
        <v>2</v>
      </c>
      <c r="AD146" s="49">
        <f t="shared" si="63"/>
        <v>3.2724999999999998E-3</v>
      </c>
      <c r="AE146" s="47">
        <v>63</v>
      </c>
      <c r="AF146" s="50">
        <f t="shared" si="64"/>
        <v>38502.673796791445</v>
      </c>
      <c r="AG146" s="51">
        <v>2250</v>
      </c>
      <c r="AH146" s="52">
        <f t="shared" si="65"/>
        <v>5.8437499999999996E-2</v>
      </c>
      <c r="AI146" s="83" t="s">
        <v>170</v>
      </c>
      <c r="AJ146" s="84">
        <v>1.7999999999999999E-2</v>
      </c>
      <c r="AK146" s="55">
        <f t="shared" si="66"/>
        <v>0.218</v>
      </c>
      <c r="AL146" s="52">
        <f t="shared" si="67"/>
        <v>0.47960000000000003</v>
      </c>
      <c r="AM146" s="52">
        <f t="shared" si="57"/>
        <v>2.7380375000000003</v>
      </c>
      <c r="AN146" s="56">
        <v>0</v>
      </c>
      <c r="AO146" s="71">
        <f t="shared" si="58"/>
        <v>0</v>
      </c>
      <c r="AP146" s="74">
        <v>0.05</v>
      </c>
      <c r="AQ146" s="52">
        <f t="shared" si="59"/>
        <v>0.22500000000000001</v>
      </c>
      <c r="AR146" s="57">
        <v>0</v>
      </c>
      <c r="AS146" s="56">
        <v>0</v>
      </c>
      <c r="AT146" s="71">
        <f t="shared" si="60"/>
        <v>0</v>
      </c>
      <c r="AU146" s="52">
        <f t="shared" si="61"/>
        <v>0.22500000000000001</v>
      </c>
      <c r="AV146" s="52">
        <f t="shared" si="62"/>
        <v>2.9630375000000004</v>
      </c>
      <c r="AW146" s="117">
        <f t="shared" si="68"/>
        <v>0.34154722222222211</v>
      </c>
      <c r="AX146" s="70">
        <v>4.5</v>
      </c>
      <c r="AY146" s="41"/>
      <c r="AZ146" s="41"/>
      <c r="BA146" s="61"/>
      <c r="BB146" s="67">
        <v>1000</v>
      </c>
      <c r="BC146" s="52">
        <f t="shared" ref="BC146:BC155" si="75">IF(ISERROR(AV146*BB146),"",AV146*BB146)</f>
        <v>2963.0375000000004</v>
      </c>
      <c r="BD146" s="71">
        <f t="shared" ref="BD146:BD155" si="76">IF(ISERROR(AX146*BB146),"",AX146*BB146)</f>
        <v>4500</v>
      </c>
      <c r="BE146" s="61"/>
      <c r="BF146" s="63">
        <f t="shared" si="69"/>
        <v>27.404999999999998</v>
      </c>
      <c r="BG146" s="41"/>
      <c r="BH146" s="41"/>
      <c r="BI146" s="35" t="s">
        <v>76</v>
      </c>
      <c r="BJ146" s="67" t="s">
        <v>77</v>
      </c>
      <c r="BK146" s="67" t="s">
        <v>324</v>
      </c>
    </row>
    <row r="147" spans="1:63" ht="20" customHeight="1" x14ac:dyDescent="0.35">
      <c r="A147" s="69"/>
      <c r="B147" s="36"/>
      <c r="C147" s="35"/>
      <c r="D147" s="36"/>
      <c r="E147" s="35" t="s">
        <v>474</v>
      </c>
      <c r="F147" s="35" t="s">
        <v>498</v>
      </c>
      <c r="G147" s="111" t="s">
        <v>493</v>
      </c>
      <c r="H147" s="35" t="s">
        <v>172</v>
      </c>
      <c r="I147" s="35" t="str">
        <f t="shared" si="74"/>
        <v>Resin Toothbrush holder</v>
      </c>
      <c r="J147" s="37" t="s">
        <v>289</v>
      </c>
      <c r="K147" s="36"/>
      <c r="L147" s="79" t="s">
        <v>428</v>
      </c>
      <c r="M147" s="113" t="s">
        <v>495</v>
      </c>
      <c r="N147" s="41"/>
      <c r="O147" s="41"/>
      <c r="P147" s="35" t="s">
        <v>499</v>
      </c>
      <c r="Q147" s="41"/>
      <c r="R147" s="40" t="s">
        <v>72</v>
      </c>
      <c r="S147" s="70">
        <f>'[1]Sunny 12.16'!Q164</f>
        <v>1.42</v>
      </c>
      <c r="T147" s="40" t="s">
        <v>73</v>
      </c>
      <c r="U147" s="36"/>
      <c r="V147" s="114"/>
      <c r="W147" s="114"/>
      <c r="X147" s="114"/>
      <c r="Y147" s="81">
        <v>12</v>
      </c>
      <c r="Z147" s="81">
        <v>8</v>
      </c>
      <c r="AA147" s="81">
        <v>13</v>
      </c>
      <c r="AB147" s="47">
        <v>8</v>
      </c>
      <c r="AC147" s="82">
        <v>1</v>
      </c>
      <c r="AD147" s="49">
        <f t="shared" si="63"/>
        <v>1.248E-3</v>
      </c>
      <c r="AE147" s="47">
        <v>63</v>
      </c>
      <c r="AF147" s="50">
        <f t="shared" si="64"/>
        <v>50480.769230769234</v>
      </c>
      <c r="AG147" s="51">
        <v>2250</v>
      </c>
      <c r="AH147" s="52">
        <f t="shared" si="65"/>
        <v>4.4571428571428567E-2</v>
      </c>
      <c r="AI147" s="86" t="s">
        <v>176</v>
      </c>
      <c r="AJ147" s="84">
        <v>3.4000000000000002E-2</v>
      </c>
      <c r="AK147" s="55">
        <f t="shared" si="66"/>
        <v>0.23400000000000001</v>
      </c>
      <c r="AL147" s="52">
        <f t="shared" si="67"/>
        <v>0.33228000000000002</v>
      </c>
      <c r="AM147" s="52">
        <f t="shared" si="57"/>
        <v>1.7968514285714283</v>
      </c>
      <c r="AN147" s="56">
        <v>0</v>
      </c>
      <c r="AO147" s="71">
        <f t="shared" si="58"/>
        <v>0</v>
      </c>
      <c r="AP147" s="74">
        <v>0.05</v>
      </c>
      <c r="AQ147" s="52">
        <f t="shared" si="59"/>
        <v>0.14750000000000002</v>
      </c>
      <c r="AR147" s="57">
        <v>0</v>
      </c>
      <c r="AS147" s="56">
        <v>0</v>
      </c>
      <c r="AT147" s="71">
        <f t="shared" si="60"/>
        <v>0</v>
      </c>
      <c r="AU147" s="52">
        <f t="shared" si="61"/>
        <v>0.14750000000000002</v>
      </c>
      <c r="AV147" s="52">
        <f t="shared" si="62"/>
        <v>1.9443514285714283</v>
      </c>
      <c r="AW147" s="117">
        <f t="shared" si="68"/>
        <v>0.34089782082324471</v>
      </c>
      <c r="AX147" s="70">
        <v>2.95</v>
      </c>
      <c r="AY147" s="41"/>
      <c r="AZ147" s="41"/>
      <c r="BA147" s="61"/>
      <c r="BB147" s="35">
        <v>500</v>
      </c>
      <c r="BC147" s="52">
        <f t="shared" si="75"/>
        <v>972.17571428571409</v>
      </c>
      <c r="BD147" s="71">
        <f t="shared" si="76"/>
        <v>1475</v>
      </c>
      <c r="BE147" s="61"/>
      <c r="BF147" s="63" t="str">
        <f t="shared" si="69"/>
        <v/>
      </c>
      <c r="BG147" s="41"/>
      <c r="BH147" s="41"/>
      <c r="BI147" s="35" t="s">
        <v>76</v>
      </c>
      <c r="BJ147" s="67" t="s">
        <v>77</v>
      </c>
      <c r="BK147" s="67" t="s">
        <v>324</v>
      </c>
    </row>
    <row r="148" spans="1:63" ht="20" customHeight="1" x14ac:dyDescent="0.35">
      <c r="A148" s="69"/>
      <c r="B148" s="36"/>
      <c r="C148" s="35"/>
      <c r="D148" s="36"/>
      <c r="E148" s="35" t="s">
        <v>474</v>
      </c>
      <c r="F148" s="35" t="s">
        <v>500</v>
      </c>
      <c r="G148" s="111" t="s">
        <v>493</v>
      </c>
      <c r="H148" s="35" t="s">
        <v>177</v>
      </c>
      <c r="I148" s="35" t="str">
        <f t="shared" si="74"/>
        <v>Resin Tumbler</v>
      </c>
      <c r="J148" s="37" t="s">
        <v>289</v>
      </c>
      <c r="K148" s="36"/>
      <c r="L148" s="79" t="s">
        <v>430</v>
      </c>
      <c r="M148" s="113" t="s">
        <v>495</v>
      </c>
      <c r="N148" s="41"/>
      <c r="O148" s="41"/>
      <c r="P148" s="35" t="s">
        <v>501</v>
      </c>
      <c r="Q148" s="41"/>
      <c r="R148" s="40" t="s">
        <v>72</v>
      </c>
      <c r="S148" s="70">
        <f>'[1]Sunny 12.16'!Q165</f>
        <v>1.35</v>
      </c>
      <c r="T148" s="40" t="s">
        <v>73</v>
      </c>
      <c r="U148" s="36"/>
      <c r="V148" s="114"/>
      <c r="W148" s="114"/>
      <c r="X148" s="114"/>
      <c r="Y148" s="81">
        <v>8.5</v>
      </c>
      <c r="Z148" s="81">
        <v>8.5</v>
      </c>
      <c r="AA148" s="81">
        <v>13</v>
      </c>
      <c r="AB148" s="47">
        <v>8</v>
      </c>
      <c r="AC148" s="82">
        <v>1</v>
      </c>
      <c r="AD148" s="49">
        <f t="shared" si="63"/>
        <v>9.3924999999999998E-4</v>
      </c>
      <c r="AE148" s="47">
        <v>63</v>
      </c>
      <c r="AF148" s="50">
        <f t="shared" si="64"/>
        <v>67074.793718392335</v>
      </c>
      <c r="AG148" s="51">
        <v>2250</v>
      </c>
      <c r="AH148" s="52">
        <f t="shared" si="65"/>
        <v>3.3544642857142856E-2</v>
      </c>
      <c r="AI148" s="86" t="s">
        <v>176</v>
      </c>
      <c r="AJ148" s="84">
        <v>3.4000000000000002E-2</v>
      </c>
      <c r="AK148" s="55">
        <f t="shared" si="66"/>
        <v>0.23400000000000001</v>
      </c>
      <c r="AL148" s="52">
        <f t="shared" si="67"/>
        <v>0.31590000000000001</v>
      </c>
      <c r="AM148" s="52">
        <f t="shared" si="57"/>
        <v>1.699444642857143</v>
      </c>
      <c r="AN148" s="56">
        <v>0</v>
      </c>
      <c r="AO148" s="71">
        <f t="shared" si="58"/>
        <v>0</v>
      </c>
      <c r="AP148" s="74">
        <v>0.05</v>
      </c>
      <c r="AQ148" s="52">
        <f t="shared" si="59"/>
        <v>0.13750000000000001</v>
      </c>
      <c r="AR148" s="57">
        <v>0</v>
      </c>
      <c r="AS148" s="56">
        <v>0</v>
      </c>
      <c r="AT148" s="71">
        <f t="shared" si="60"/>
        <v>0</v>
      </c>
      <c r="AU148" s="52">
        <f t="shared" si="61"/>
        <v>0.13750000000000001</v>
      </c>
      <c r="AV148" s="52">
        <f t="shared" si="62"/>
        <v>1.836944642857143</v>
      </c>
      <c r="AW148" s="117">
        <f t="shared" si="68"/>
        <v>0.3320201298701298</v>
      </c>
      <c r="AX148" s="70">
        <v>2.75</v>
      </c>
      <c r="AY148" s="41"/>
      <c r="AZ148" s="41"/>
      <c r="BA148" s="61"/>
      <c r="BB148" s="35">
        <v>500</v>
      </c>
      <c r="BC148" s="52">
        <f t="shared" si="75"/>
        <v>918.47232142857149</v>
      </c>
      <c r="BD148" s="71">
        <f t="shared" si="76"/>
        <v>1375</v>
      </c>
      <c r="BE148" s="61"/>
      <c r="BF148" s="63" t="str">
        <f t="shared" si="69"/>
        <v/>
      </c>
      <c r="BG148" s="41"/>
      <c r="BH148" s="41"/>
      <c r="BI148" s="35" t="s">
        <v>76</v>
      </c>
      <c r="BJ148" s="67" t="s">
        <v>77</v>
      </c>
      <c r="BK148" s="67" t="s">
        <v>324</v>
      </c>
    </row>
    <row r="149" spans="1:63" ht="20" customHeight="1" x14ac:dyDescent="0.35">
      <c r="A149" s="69"/>
      <c r="B149" s="36"/>
      <c r="C149" s="35"/>
      <c r="D149" s="36"/>
      <c r="E149" s="35" t="s">
        <v>474</v>
      </c>
      <c r="F149" s="35" t="s">
        <v>502</v>
      </c>
      <c r="G149" s="111" t="s">
        <v>493</v>
      </c>
      <c r="H149" s="35" t="s">
        <v>180</v>
      </c>
      <c r="I149" s="35" t="str">
        <f t="shared" si="74"/>
        <v>Resin Soap dish</v>
      </c>
      <c r="J149" s="37" t="s">
        <v>289</v>
      </c>
      <c r="K149" s="36"/>
      <c r="L149" s="120" t="s">
        <v>503</v>
      </c>
      <c r="M149" s="113" t="s">
        <v>495</v>
      </c>
      <c r="N149" s="41"/>
      <c r="O149" s="41"/>
      <c r="P149" s="35" t="s">
        <v>504</v>
      </c>
      <c r="Q149" s="41"/>
      <c r="R149" s="40" t="s">
        <v>72</v>
      </c>
      <c r="S149" s="70">
        <f>'[1]Sunny 12.16'!Q166</f>
        <v>1.35</v>
      </c>
      <c r="T149" s="40" t="s">
        <v>73</v>
      </c>
      <c r="U149" s="36"/>
      <c r="V149" s="114"/>
      <c r="W149" s="114"/>
      <c r="X149" s="114"/>
      <c r="Y149" s="81">
        <v>10.5</v>
      </c>
      <c r="Z149" s="81">
        <v>4</v>
      </c>
      <c r="AA149" s="81">
        <v>15.5</v>
      </c>
      <c r="AB149" s="47">
        <v>8</v>
      </c>
      <c r="AC149" s="82">
        <v>1</v>
      </c>
      <c r="AD149" s="49">
        <f t="shared" si="63"/>
        <v>6.5099999999999999E-4</v>
      </c>
      <c r="AE149" s="47">
        <v>63</v>
      </c>
      <c r="AF149" s="50">
        <f t="shared" si="64"/>
        <v>96774.193548387091</v>
      </c>
      <c r="AG149" s="51">
        <v>2250</v>
      </c>
      <c r="AH149" s="52">
        <f t="shared" si="65"/>
        <v>2.325E-2</v>
      </c>
      <c r="AI149" s="86" t="s">
        <v>176</v>
      </c>
      <c r="AJ149" s="84">
        <v>3.4000000000000002E-2</v>
      </c>
      <c r="AK149" s="55">
        <f t="shared" si="66"/>
        <v>0.23400000000000001</v>
      </c>
      <c r="AL149" s="52">
        <f t="shared" si="67"/>
        <v>0.31590000000000001</v>
      </c>
      <c r="AM149" s="52">
        <f t="shared" si="57"/>
        <v>1.6891500000000002</v>
      </c>
      <c r="AN149" s="56">
        <v>0</v>
      </c>
      <c r="AO149" s="71">
        <f t="shared" si="58"/>
        <v>0</v>
      </c>
      <c r="AP149" s="74">
        <v>0.05</v>
      </c>
      <c r="AQ149" s="52">
        <f t="shared" si="59"/>
        <v>0.13750000000000001</v>
      </c>
      <c r="AR149" s="57">
        <v>0</v>
      </c>
      <c r="AS149" s="56">
        <v>0</v>
      </c>
      <c r="AT149" s="71">
        <f t="shared" si="60"/>
        <v>0</v>
      </c>
      <c r="AU149" s="52">
        <f t="shared" si="61"/>
        <v>0.13750000000000001</v>
      </c>
      <c r="AV149" s="52">
        <f t="shared" si="62"/>
        <v>1.8266500000000001</v>
      </c>
      <c r="AW149" s="117">
        <f t="shared" si="68"/>
        <v>0.33576363636363632</v>
      </c>
      <c r="AX149" s="70">
        <v>2.75</v>
      </c>
      <c r="AY149" s="41"/>
      <c r="AZ149" s="41"/>
      <c r="BA149" s="61"/>
      <c r="BB149" s="35">
        <v>500</v>
      </c>
      <c r="BC149" s="52">
        <f t="shared" si="75"/>
        <v>913.32500000000005</v>
      </c>
      <c r="BD149" s="71">
        <f t="shared" si="76"/>
        <v>1375</v>
      </c>
      <c r="BE149" s="61"/>
      <c r="BF149" s="63" t="str">
        <f t="shared" si="69"/>
        <v/>
      </c>
      <c r="BG149" s="41"/>
      <c r="BH149" s="41"/>
      <c r="BI149" s="35" t="s">
        <v>76</v>
      </c>
      <c r="BJ149" s="67" t="s">
        <v>77</v>
      </c>
      <c r="BK149" s="67" t="s">
        <v>324</v>
      </c>
    </row>
    <row r="150" spans="1:63" ht="20" customHeight="1" x14ac:dyDescent="0.35">
      <c r="A150" s="69"/>
      <c r="B150" s="36"/>
      <c r="C150" s="35"/>
      <c r="D150" s="36"/>
      <c r="E150" s="35" t="s">
        <v>474</v>
      </c>
      <c r="F150" s="35" t="s">
        <v>505</v>
      </c>
      <c r="G150" s="111" t="s">
        <v>493</v>
      </c>
      <c r="H150" s="35" t="s">
        <v>192</v>
      </c>
      <c r="I150" s="35" t="str">
        <f t="shared" si="74"/>
        <v>Resin Tray</v>
      </c>
      <c r="J150" s="37" t="s">
        <v>289</v>
      </c>
      <c r="K150" s="36"/>
      <c r="L150" s="79" t="s">
        <v>330</v>
      </c>
      <c r="M150" s="113" t="s">
        <v>495</v>
      </c>
      <c r="N150" s="41"/>
      <c r="O150" s="41"/>
      <c r="P150" s="35" t="s">
        <v>506</v>
      </c>
      <c r="Q150" s="41"/>
      <c r="R150" s="40" t="s">
        <v>72</v>
      </c>
      <c r="S150" s="70">
        <f>'[1]Sunny 12.16'!Q167</f>
        <v>2.5499999999999998</v>
      </c>
      <c r="T150" s="40" t="s">
        <v>73</v>
      </c>
      <c r="U150" s="36"/>
      <c r="V150" s="114"/>
      <c r="W150" s="114"/>
      <c r="X150" s="114"/>
      <c r="Y150" s="81">
        <v>15</v>
      </c>
      <c r="Z150" s="81">
        <v>3.5</v>
      </c>
      <c r="AA150" s="81">
        <v>26</v>
      </c>
      <c r="AB150" s="47">
        <v>8</v>
      </c>
      <c r="AC150" s="82">
        <v>1</v>
      </c>
      <c r="AD150" s="49">
        <f t="shared" si="63"/>
        <v>1.3649999999999999E-3</v>
      </c>
      <c r="AE150" s="47">
        <v>63</v>
      </c>
      <c r="AF150" s="50">
        <f t="shared" si="64"/>
        <v>46153.846153846156</v>
      </c>
      <c r="AG150" s="51">
        <v>2250</v>
      </c>
      <c r="AH150" s="52">
        <f t="shared" si="65"/>
        <v>4.8749999999999995E-2</v>
      </c>
      <c r="AI150" s="86" t="s">
        <v>176</v>
      </c>
      <c r="AJ150" s="84">
        <v>3.4000000000000002E-2</v>
      </c>
      <c r="AK150" s="55">
        <f t="shared" si="66"/>
        <v>0.23400000000000001</v>
      </c>
      <c r="AL150" s="52">
        <f t="shared" si="67"/>
        <v>0.59670000000000001</v>
      </c>
      <c r="AM150" s="52">
        <f t="shared" si="57"/>
        <v>3.1954500000000001</v>
      </c>
      <c r="AN150" s="56">
        <v>0</v>
      </c>
      <c r="AO150" s="71">
        <f t="shared" si="58"/>
        <v>0</v>
      </c>
      <c r="AP150" s="74">
        <v>0.05</v>
      </c>
      <c r="AQ150" s="52">
        <f t="shared" si="59"/>
        <v>0.27500000000000002</v>
      </c>
      <c r="AR150" s="57">
        <v>0</v>
      </c>
      <c r="AS150" s="56">
        <v>0</v>
      </c>
      <c r="AT150" s="71">
        <f t="shared" si="60"/>
        <v>0</v>
      </c>
      <c r="AU150" s="52">
        <f t="shared" si="61"/>
        <v>0.27500000000000002</v>
      </c>
      <c r="AV150" s="52">
        <f t="shared" si="62"/>
        <v>3.47045</v>
      </c>
      <c r="AW150" s="117">
        <f t="shared" si="68"/>
        <v>0.3690090909090909</v>
      </c>
      <c r="AX150" s="70">
        <v>5.5</v>
      </c>
      <c r="AY150" s="41"/>
      <c r="AZ150" s="41"/>
      <c r="BA150" s="61"/>
      <c r="BB150" s="35">
        <v>500</v>
      </c>
      <c r="BC150" s="52">
        <f t="shared" si="75"/>
        <v>1735.2249999999999</v>
      </c>
      <c r="BD150" s="71">
        <f t="shared" si="76"/>
        <v>2750</v>
      </c>
      <c r="BE150" s="61"/>
      <c r="BF150" s="63" t="str">
        <f t="shared" si="69"/>
        <v/>
      </c>
      <c r="BG150" s="41"/>
      <c r="BH150" s="41"/>
      <c r="BI150" s="35" t="s">
        <v>76</v>
      </c>
      <c r="BJ150" s="67" t="s">
        <v>77</v>
      </c>
      <c r="BK150" s="67" t="s">
        <v>324</v>
      </c>
    </row>
    <row r="151" spans="1:63" ht="20" customHeight="1" x14ac:dyDescent="0.35">
      <c r="A151" s="69"/>
      <c r="B151" s="36"/>
      <c r="C151" s="35"/>
      <c r="D151" s="36"/>
      <c r="E151" s="35" t="s">
        <v>474</v>
      </c>
      <c r="F151" s="35" t="s">
        <v>507</v>
      </c>
      <c r="G151" s="111" t="s">
        <v>493</v>
      </c>
      <c r="H151" s="119" t="s">
        <v>311</v>
      </c>
      <c r="I151" s="35" t="str">
        <f t="shared" si="74"/>
        <v>Resin Toilet Brush</v>
      </c>
      <c r="J151" s="37" t="s">
        <v>289</v>
      </c>
      <c r="K151" s="36"/>
      <c r="L151" s="79" t="s">
        <v>312</v>
      </c>
      <c r="M151" s="113" t="s">
        <v>495</v>
      </c>
      <c r="N151" s="41"/>
      <c r="O151" s="41"/>
      <c r="P151" s="35" t="s">
        <v>508</v>
      </c>
      <c r="Q151" s="41"/>
      <c r="R151" s="40" t="s">
        <v>72</v>
      </c>
      <c r="S151" s="70">
        <f>'[1]Sunny 12.16'!Q168</f>
        <v>3.88</v>
      </c>
      <c r="T151" s="40" t="s">
        <v>73</v>
      </c>
      <c r="U151" s="36"/>
      <c r="V151" s="114"/>
      <c r="W151" s="114"/>
      <c r="X151" s="114"/>
      <c r="Y151" s="81">
        <v>11</v>
      </c>
      <c r="Z151" s="81">
        <v>11</v>
      </c>
      <c r="AA151" s="81">
        <v>40.5</v>
      </c>
      <c r="AB151" s="47">
        <v>8</v>
      </c>
      <c r="AC151" s="82">
        <v>1</v>
      </c>
      <c r="AD151" s="49">
        <f t="shared" si="63"/>
        <v>4.9005000000000003E-3</v>
      </c>
      <c r="AE151" s="47">
        <v>63</v>
      </c>
      <c r="AF151" s="50">
        <f t="shared" si="64"/>
        <v>12855.831037649219</v>
      </c>
      <c r="AG151" s="51">
        <v>2250</v>
      </c>
      <c r="AH151" s="52">
        <f t="shared" si="65"/>
        <v>0.17501785714285714</v>
      </c>
      <c r="AI151" s="86" t="s">
        <v>176</v>
      </c>
      <c r="AJ151" s="84">
        <v>3.4000000000000002E-2</v>
      </c>
      <c r="AK151" s="55">
        <f t="shared" si="66"/>
        <v>0.23400000000000001</v>
      </c>
      <c r="AL151" s="52">
        <f t="shared" si="67"/>
        <v>0.90792000000000006</v>
      </c>
      <c r="AM151" s="52">
        <f t="shared" si="57"/>
        <v>4.9629378571428573</v>
      </c>
      <c r="AN151" s="56">
        <v>0</v>
      </c>
      <c r="AO151" s="71">
        <f t="shared" si="58"/>
        <v>0</v>
      </c>
      <c r="AP151" s="74">
        <v>0.05</v>
      </c>
      <c r="AQ151" s="52">
        <f t="shared" si="59"/>
        <v>0.375</v>
      </c>
      <c r="AR151" s="57">
        <v>0</v>
      </c>
      <c r="AS151" s="56">
        <v>0</v>
      </c>
      <c r="AT151" s="71">
        <f t="shared" si="60"/>
        <v>0</v>
      </c>
      <c r="AU151" s="52">
        <f t="shared" si="61"/>
        <v>0.375</v>
      </c>
      <c r="AV151" s="52">
        <f t="shared" si="62"/>
        <v>5.3379378571428573</v>
      </c>
      <c r="AW151" s="117">
        <f t="shared" si="68"/>
        <v>0.28827495238095235</v>
      </c>
      <c r="AX151" s="70">
        <v>7.5</v>
      </c>
      <c r="AY151" s="41"/>
      <c r="AZ151" s="41"/>
      <c r="BA151" s="61"/>
      <c r="BB151" s="35">
        <v>500</v>
      </c>
      <c r="BC151" s="52">
        <f t="shared" si="75"/>
        <v>2668.9689285714285</v>
      </c>
      <c r="BD151" s="71">
        <f t="shared" si="76"/>
        <v>3750</v>
      </c>
      <c r="BE151" s="61"/>
      <c r="BF151" s="63" t="str">
        <f t="shared" si="69"/>
        <v/>
      </c>
      <c r="BG151" s="41"/>
      <c r="BH151" s="41"/>
      <c r="BI151" s="35" t="s">
        <v>76</v>
      </c>
      <c r="BJ151" s="67" t="s">
        <v>77</v>
      </c>
      <c r="BK151" s="67" t="s">
        <v>324</v>
      </c>
    </row>
    <row r="152" spans="1:63" ht="20" customHeight="1" x14ac:dyDescent="0.35">
      <c r="A152" s="69"/>
      <c r="B152" s="36"/>
      <c r="C152" s="35"/>
      <c r="D152" s="36"/>
      <c r="E152" s="35" t="s">
        <v>474</v>
      </c>
      <c r="F152" s="35" t="s">
        <v>509</v>
      </c>
      <c r="G152" s="111" t="s">
        <v>493</v>
      </c>
      <c r="H152" s="123" t="s">
        <v>409</v>
      </c>
      <c r="I152" s="35" t="str">
        <f t="shared" si="74"/>
        <v>Resin Towel Holder</v>
      </c>
      <c r="J152" s="37" t="s">
        <v>289</v>
      </c>
      <c r="K152" s="36"/>
      <c r="L152" s="79" t="s">
        <v>410</v>
      </c>
      <c r="M152" s="113" t="s">
        <v>495</v>
      </c>
      <c r="N152" s="41"/>
      <c r="O152" s="41"/>
      <c r="P152" s="35" t="s">
        <v>510</v>
      </c>
      <c r="Q152" s="41"/>
      <c r="R152" s="40" t="s">
        <v>72</v>
      </c>
      <c r="S152" s="70">
        <f>'[1]Sunny 12.16'!Q169</f>
        <v>3.88</v>
      </c>
      <c r="T152" s="40" t="s">
        <v>73</v>
      </c>
      <c r="U152" s="36"/>
      <c r="V152" s="114"/>
      <c r="W152" s="114"/>
      <c r="X152" s="114"/>
      <c r="Y152" s="81">
        <v>15</v>
      </c>
      <c r="Z152" s="81">
        <v>15</v>
      </c>
      <c r="AA152" s="81">
        <v>36.5</v>
      </c>
      <c r="AB152" s="47">
        <v>8</v>
      </c>
      <c r="AC152" s="82">
        <v>1</v>
      </c>
      <c r="AD152" s="49">
        <f t="shared" si="63"/>
        <v>8.2124999999999993E-3</v>
      </c>
      <c r="AE152" s="47">
        <v>63</v>
      </c>
      <c r="AF152" s="50">
        <f t="shared" si="64"/>
        <v>7671.232876712329</v>
      </c>
      <c r="AG152" s="51">
        <v>2250</v>
      </c>
      <c r="AH152" s="52">
        <f t="shared" si="65"/>
        <v>0.29330357142857144</v>
      </c>
      <c r="AI152" s="86" t="s">
        <v>176</v>
      </c>
      <c r="AJ152" s="84">
        <v>3.4000000000000002E-2</v>
      </c>
      <c r="AK152" s="55">
        <f t="shared" si="66"/>
        <v>0.23400000000000001</v>
      </c>
      <c r="AL152" s="52">
        <f t="shared" si="67"/>
        <v>0.90792000000000006</v>
      </c>
      <c r="AM152" s="52">
        <f t="shared" si="57"/>
        <v>5.0812235714285707</v>
      </c>
      <c r="AN152" s="56">
        <v>0</v>
      </c>
      <c r="AO152" s="71">
        <f t="shared" si="58"/>
        <v>0</v>
      </c>
      <c r="AP152" s="74">
        <v>0.05</v>
      </c>
      <c r="AQ152" s="52">
        <f t="shared" si="59"/>
        <v>0.38750000000000001</v>
      </c>
      <c r="AR152" s="57">
        <v>0</v>
      </c>
      <c r="AS152" s="56">
        <v>0</v>
      </c>
      <c r="AT152" s="71">
        <f t="shared" si="60"/>
        <v>0</v>
      </c>
      <c r="AU152" s="52">
        <f t="shared" si="61"/>
        <v>0.38750000000000001</v>
      </c>
      <c r="AV152" s="52">
        <f t="shared" si="62"/>
        <v>5.4687235714285709</v>
      </c>
      <c r="AW152" s="117">
        <f t="shared" si="68"/>
        <v>0.29435824884792633</v>
      </c>
      <c r="AX152" s="70">
        <v>7.75</v>
      </c>
      <c r="AY152" s="41"/>
      <c r="AZ152" s="41"/>
      <c r="BA152" s="61"/>
      <c r="BB152" s="35">
        <v>500</v>
      </c>
      <c r="BC152" s="52">
        <f t="shared" si="75"/>
        <v>2734.3617857142854</v>
      </c>
      <c r="BD152" s="71">
        <f t="shared" si="76"/>
        <v>3875</v>
      </c>
      <c r="BE152" s="61"/>
      <c r="BF152" s="63" t="str">
        <f t="shared" si="69"/>
        <v/>
      </c>
      <c r="BG152" s="41"/>
      <c r="BH152" s="41"/>
      <c r="BI152" s="35" t="s">
        <v>76</v>
      </c>
      <c r="BJ152" s="67" t="s">
        <v>77</v>
      </c>
      <c r="BK152" s="67" t="s">
        <v>324</v>
      </c>
    </row>
    <row r="153" spans="1:63" ht="20" customHeight="1" x14ac:dyDescent="0.35">
      <c r="A153" s="69"/>
      <c r="B153" s="36"/>
      <c r="C153" s="35"/>
      <c r="D153" s="36"/>
      <c r="E153" s="35" t="s">
        <v>474</v>
      </c>
      <c r="F153" s="35" t="s">
        <v>511</v>
      </c>
      <c r="G153" s="111" t="s">
        <v>493</v>
      </c>
      <c r="H153" s="118" t="s">
        <v>308</v>
      </c>
      <c r="I153" s="35" t="str">
        <f t="shared" si="74"/>
        <v>mirror</v>
      </c>
      <c r="J153" s="37" t="s">
        <v>289</v>
      </c>
      <c r="K153" s="36"/>
      <c r="L153" s="79" t="s">
        <v>309</v>
      </c>
      <c r="M153" s="113" t="s">
        <v>495</v>
      </c>
      <c r="N153" s="41"/>
      <c r="O153" s="41"/>
      <c r="P153" s="35" t="s">
        <v>512</v>
      </c>
      <c r="Q153" s="41"/>
      <c r="R153" s="40" t="s">
        <v>72</v>
      </c>
      <c r="S153" s="97">
        <f>'[1]Sunny 12.16'!Q170</f>
        <v>4.87</v>
      </c>
      <c r="T153" s="40" t="s">
        <v>73</v>
      </c>
      <c r="U153" s="36"/>
      <c r="V153" s="114"/>
      <c r="W153" s="114"/>
      <c r="X153" s="114"/>
      <c r="Y153" s="81">
        <v>22.5</v>
      </c>
      <c r="Z153" s="81">
        <v>18</v>
      </c>
      <c r="AA153" s="81">
        <v>31.5</v>
      </c>
      <c r="AB153" s="47">
        <v>8</v>
      </c>
      <c r="AC153" s="82">
        <v>1</v>
      </c>
      <c r="AD153" s="49">
        <f t="shared" si="63"/>
        <v>1.27575E-2</v>
      </c>
      <c r="AE153" s="47">
        <v>63</v>
      </c>
      <c r="AF153" s="50">
        <f t="shared" si="64"/>
        <v>4938.2716049382716</v>
      </c>
      <c r="AG153" s="51">
        <v>2250</v>
      </c>
      <c r="AH153" s="52">
        <f t="shared" si="65"/>
        <v>0.455625</v>
      </c>
      <c r="AI153" s="86" t="s">
        <v>176</v>
      </c>
      <c r="AJ153" s="84">
        <v>3.4000000000000002E-2</v>
      </c>
      <c r="AK153" s="55">
        <f t="shared" si="66"/>
        <v>0.23400000000000001</v>
      </c>
      <c r="AL153" s="52">
        <f t="shared" si="67"/>
        <v>1.13958</v>
      </c>
      <c r="AM153" s="52">
        <f t="shared" si="57"/>
        <v>6.465205000000001</v>
      </c>
      <c r="AN153" s="56">
        <v>0</v>
      </c>
      <c r="AO153" s="71">
        <f t="shared" si="58"/>
        <v>0</v>
      </c>
      <c r="AP153" s="74">
        <v>0.05</v>
      </c>
      <c r="AQ153" s="52">
        <f t="shared" si="59"/>
        <v>0.47500000000000003</v>
      </c>
      <c r="AR153" s="57">
        <v>0</v>
      </c>
      <c r="AS153" s="56">
        <v>0</v>
      </c>
      <c r="AT153" s="71">
        <f t="shared" si="60"/>
        <v>0</v>
      </c>
      <c r="AU153" s="52">
        <f t="shared" si="61"/>
        <v>0.47500000000000003</v>
      </c>
      <c r="AV153" s="52">
        <f t="shared" si="62"/>
        <v>6.9402050000000006</v>
      </c>
      <c r="AW153" s="117">
        <f t="shared" si="68"/>
        <v>0.26945210526315783</v>
      </c>
      <c r="AX153" s="70">
        <v>9.5</v>
      </c>
      <c r="AY153" s="41"/>
      <c r="AZ153" s="41"/>
      <c r="BA153" s="61"/>
      <c r="BB153" s="35">
        <v>500</v>
      </c>
      <c r="BC153" s="52">
        <f t="shared" si="75"/>
        <v>3470.1025000000004</v>
      </c>
      <c r="BD153" s="71">
        <f t="shared" si="76"/>
        <v>4750</v>
      </c>
      <c r="BE153" s="61"/>
      <c r="BF153" s="63" t="str">
        <f t="shared" si="69"/>
        <v/>
      </c>
      <c r="BG153" s="41"/>
      <c r="BH153" s="41"/>
      <c r="BI153" s="35" t="s">
        <v>76</v>
      </c>
      <c r="BJ153" s="67" t="s">
        <v>77</v>
      </c>
      <c r="BK153" s="67" t="s">
        <v>324</v>
      </c>
    </row>
    <row r="154" spans="1:63" ht="20" customHeight="1" x14ac:dyDescent="0.35">
      <c r="A154" s="69"/>
      <c r="B154" s="36"/>
      <c r="C154" s="35"/>
      <c r="D154" s="36"/>
      <c r="E154" s="35" t="s">
        <v>474</v>
      </c>
      <c r="F154" s="35" t="s">
        <v>513</v>
      </c>
      <c r="G154" s="111" t="s">
        <v>493</v>
      </c>
      <c r="H154" s="118" t="s">
        <v>314</v>
      </c>
      <c r="I154" s="35" t="str">
        <f t="shared" si="74"/>
        <v>Resin Tissue cover</v>
      </c>
      <c r="J154" s="37" t="s">
        <v>289</v>
      </c>
      <c r="K154" s="36"/>
      <c r="L154" s="120" t="s">
        <v>315</v>
      </c>
      <c r="M154" s="113" t="s">
        <v>495</v>
      </c>
      <c r="N154" s="41"/>
      <c r="O154" s="41"/>
      <c r="P154" s="35" t="s">
        <v>514</v>
      </c>
      <c r="Q154" s="41"/>
      <c r="R154" s="40" t="s">
        <v>72</v>
      </c>
      <c r="S154" s="70">
        <f>'[1]Sunny 12.16'!Q171</f>
        <v>3.77</v>
      </c>
      <c r="T154" s="40" t="s">
        <v>73</v>
      </c>
      <c r="U154" s="36"/>
      <c r="V154" s="114"/>
      <c r="W154" s="114"/>
      <c r="X154" s="114"/>
      <c r="Y154" s="81">
        <v>16</v>
      </c>
      <c r="Z154" s="81">
        <v>16</v>
      </c>
      <c r="AA154" s="81">
        <v>17</v>
      </c>
      <c r="AB154" s="47">
        <v>8</v>
      </c>
      <c r="AC154" s="82">
        <v>1</v>
      </c>
      <c r="AD154" s="49">
        <f t="shared" si="63"/>
        <v>4.352E-3</v>
      </c>
      <c r="AE154" s="47">
        <v>63</v>
      </c>
      <c r="AF154" s="50">
        <f t="shared" si="64"/>
        <v>14476.10294117647</v>
      </c>
      <c r="AG154" s="51">
        <v>2250</v>
      </c>
      <c r="AH154" s="52">
        <f t="shared" si="65"/>
        <v>0.15542857142857144</v>
      </c>
      <c r="AI154" s="86" t="s">
        <v>176</v>
      </c>
      <c r="AJ154" s="84">
        <v>3.4000000000000002E-2</v>
      </c>
      <c r="AK154" s="55">
        <f t="shared" si="66"/>
        <v>0.23400000000000001</v>
      </c>
      <c r="AL154" s="52">
        <f t="shared" si="67"/>
        <v>0.88218000000000008</v>
      </c>
      <c r="AM154" s="52">
        <f t="shared" si="57"/>
        <v>4.8076085714285712</v>
      </c>
      <c r="AN154" s="56">
        <v>0</v>
      </c>
      <c r="AO154" s="71">
        <f t="shared" si="58"/>
        <v>0</v>
      </c>
      <c r="AP154" s="74">
        <v>0.05</v>
      </c>
      <c r="AQ154" s="52">
        <f t="shared" si="59"/>
        <v>0.375</v>
      </c>
      <c r="AR154" s="57">
        <v>0</v>
      </c>
      <c r="AS154" s="56">
        <v>0</v>
      </c>
      <c r="AT154" s="71">
        <f t="shared" si="60"/>
        <v>0</v>
      </c>
      <c r="AU154" s="52">
        <f t="shared" si="61"/>
        <v>0.375</v>
      </c>
      <c r="AV154" s="52">
        <f t="shared" si="62"/>
        <v>5.1826085714285712</v>
      </c>
      <c r="AW154" s="117">
        <f t="shared" si="68"/>
        <v>0.30898552380952382</v>
      </c>
      <c r="AX154" s="70">
        <v>7.5</v>
      </c>
      <c r="AY154" s="41"/>
      <c r="AZ154" s="41"/>
      <c r="BA154" s="61"/>
      <c r="BB154" s="35">
        <v>500</v>
      </c>
      <c r="BC154" s="52">
        <f t="shared" si="75"/>
        <v>2591.3042857142855</v>
      </c>
      <c r="BD154" s="71">
        <f t="shared" si="76"/>
        <v>3750</v>
      </c>
      <c r="BE154" s="61"/>
      <c r="BF154" s="63" t="str">
        <f t="shared" si="69"/>
        <v/>
      </c>
      <c r="BG154" s="41"/>
      <c r="BH154" s="41"/>
      <c r="BI154" s="35" t="s">
        <v>76</v>
      </c>
      <c r="BJ154" s="67" t="s">
        <v>77</v>
      </c>
      <c r="BK154" s="67" t="s">
        <v>324</v>
      </c>
    </row>
    <row r="155" spans="1:63" ht="20" customHeight="1" x14ac:dyDescent="0.35">
      <c r="A155" s="69"/>
      <c r="B155" s="36"/>
      <c r="C155" s="35"/>
      <c r="D155" s="36"/>
      <c r="E155" s="35" t="s">
        <v>474</v>
      </c>
      <c r="F155" s="35" t="s">
        <v>515</v>
      </c>
      <c r="G155" s="111" t="s">
        <v>493</v>
      </c>
      <c r="H155" s="35" t="s">
        <v>281</v>
      </c>
      <c r="I155" s="35" t="str">
        <f t="shared" si="74"/>
        <v>Resin Wastebasket</v>
      </c>
      <c r="J155" s="37" t="s">
        <v>289</v>
      </c>
      <c r="K155" s="36"/>
      <c r="L155" s="79" t="s">
        <v>209</v>
      </c>
      <c r="M155" s="113" t="s">
        <v>495</v>
      </c>
      <c r="N155" s="41"/>
      <c r="O155" s="41"/>
      <c r="P155" s="35" t="s">
        <v>516</v>
      </c>
      <c r="Q155" s="41"/>
      <c r="R155" s="40" t="s">
        <v>72</v>
      </c>
      <c r="S155" s="70">
        <f>'[1]Sunny 12.16'!Q172</f>
        <v>6.35</v>
      </c>
      <c r="T155" s="40" t="s">
        <v>73</v>
      </c>
      <c r="U155" s="36"/>
      <c r="V155" s="114"/>
      <c r="W155" s="114"/>
      <c r="X155" s="114"/>
      <c r="Y155" s="81">
        <v>21</v>
      </c>
      <c r="Z155" s="81">
        <v>21</v>
      </c>
      <c r="AA155" s="81">
        <v>27.5</v>
      </c>
      <c r="AB155" s="47">
        <v>8</v>
      </c>
      <c r="AC155" s="82">
        <v>1</v>
      </c>
      <c r="AD155" s="49">
        <f t="shared" si="63"/>
        <v>1.2127499999999999E-2</v>
      </c>
      <c r="AE155" s="47">
        <v>63</v>
      </c>
      <c r="AF155" s="50">
        <f t="shared" si="64"/>
        <v>5194.8051948051952</v>
      </c>
      <c r="AG155" s="51">
        <v>2250</v>
      </c>
      <c r="AH155" s="52">
        <f t="shared" si="65"/>
        <v>0.43312499999999998</v>
      </c>
      <c r="AI155" s="86" t="s">
        <v>176</v>
      </c>
      <c r="AJ155" s="84">
        <v>3.4000000000000002E-2</v>
      </c>
      <c r="AK155" s="55">
        <f t="shared" si="66"/>
        <v>0.23400000000000001</v>
      </c>
      <c r="AL155" s="52">
        <f t="shared" si="67"/>
        <v>1.4859</v>
      </c>
      <c r="AM155" s="52">
        <f t="shared" si="57"/>
        <v>8.2690249999999992</v>
      </c>
      <c r="AN155" s="56">
        <v>0</v>
      </c>
      <c r="AO155" s="71">
        <f t="shared" si="58"/>
        <v>0</v>
      </c>
      <c r="AP155" s="74">
        <v>0.05</v>
      </c>
      <c r="AQ155" s="52">
        <f t="shared" si="59"/>
        <v>0.625</v>
      </c>
      <c r="AR155" s="57">
        <v>0</v>
      </c>
      <c r="AS155" s="56">
        <v>0</v>
      </c>
      <c r="AT155" s="71">
        <f t="shared" si="60"/>
        <v>0</v>
      </c>
      <c r="AU155" s="52">
        <f t="shared" si="61"/>
        <v>0.625</v>
      </c>
      <c r="AV155" s="52">
        <f t="shared" si="62"/>
        <v>8.8940249999999992</v>
      </c>
      <c r="AW155" s="117">
        <f t="shared" si="68"/>
        <v>0.28847800000000007</v>
      </c>
      <c r="AX155" s="70">
        <v>12.5</v>
      </c>
      <c r="AY155" s="41"/>
      <c r="AZ155" s="41"/>
      <c r="BA155" s="61"/>
      <c r="BB155" s="35">
        <v>500</v>
      </c>
      <c r="BC155" s="52">
        <f t="shared" si="75"/>
        <v>4447.0124999999998</v>
      </c>
      <c r="BD155" s="71">
        <f t="shared" si="76"/>
        <v>6250</v>
      </c>
      <c r="BE155" s="61"/>
      <c r="BF155" s="63" t="str">
        <f t="shared" si="69"/>
        <v/>
      </c>
      <c r="BG155" s="41"/>
      <c r="BH155" s="41"/>
      <c r="BI155" s="35" t="s">
        <v>76</v>
      </c>
      <c r="BJ155" s="67" t="s">
        <v>77</v>
      </c>
      <c r="BK155" s="67" t="s">
        <v>324</v>
      </c>
    </row>
  </sheetData>
  <sheetProtection insertRows="0" deleteRows="0" sort="0"/>
  <protectedRanges>
    <protectedRange sqref="AB2:AB155" name="Range1_2"/>
    <protectedRange sqref="AG2:AG155" name="Range1_3"/>
    <protectedRange sqref="AK2:AK155" name="Range1_4"/>
    <protectedRange sqref="AY2:AY5" name="Range1_5"/>
    <protectedRange sqref="K156:K279" name="Range1_1"/>
    <protectedRange sqref="BA2:BA274" name="Range1_7"/>
    <protectedRange sqref="O2:O274" name="Range1_8"/>
    <protectedRange sqref="B7:G12 D37:D47 J19:K24 B2:G6 J7:K12 L2:L12 J2:K6 B19:G24 B13:G18 J13:K18" name="Range1_12"/>
    <protectedRange sqref="H18" name="Range1_1_4"/>
    <protectedRange sqref="H17 H14" name="Range1_1_1_2"/>
    <protectedRange sqref="I18" name="Range1_2_1_2"/>
    <protectedRange sqref="I17 I14" name="Range1_1_2_1"/>
    <protectedRange sqref="L13:L18" name="Range1_3_2"/>
    <protectedRange sqref="I20" name="Range1_1_3_1"/>
    <protectedRange sqref="L19:L24" name="Range1_9_1"/>
    <protectedRange sqref="B36:C44 E37:F44 F45 G37:G47 E36:G36 K47 E47:F47 B47:C47" name="Range1_13"/>
    <protectedRange sqref="H47" name="Range1_3_3"/>
    <protectedRange sqref="L36:L47" name="Range1_2_3"/>
    <protectedRange sqref="B60:G60 B67:F70 B61:F65 I60:J60 I67:I69 K60:L65 K67:L70 H70:I70 H61:I65 G61:G70 J61:J70" name="Range1_14"/>
    <protectedRange sqref="H116:I116" name="Range1_2_7"/>
    <protectedRange sqref="B116:E126 G116:G126 L116:L119 H126:I126 K116:K126 J116:J126 L122:L126" name="Range1_19"/>
    <protectedRange sqref="H125:I125" name="Range1_1_7"/>
    <protectedRange sqref="H36:H39" name="Range1_7_1"/>
    <protectedRange sqref="H36:H44" name="Range1_5_1"/>
    <protectedRange sqref="B25:K35" name="Range1_23"/>
    <protectedRange sqref="L48:L51 B48:K59" name="Range1_9"/>
    <protectedRange sqref="B92:F92 H92:I92 K92" name="Range1_10"/>
    <protectedRange sqref="L94:L97 B94:K103" name="Range1_16"/>
    <protectedRange sqref="L127:L131 B127:K135" name="Range1_18"/>
    <protectedRange sqref="L25:L28" name="Range1_24"/>
    <protectedRange sqref="M2:M24" name="Range1_12_1"/>
    <protectedRange sqref="M36:M47" name="Range1_13_1"/>
    <protectedRange sqref="M60:M70" name="Range1_14_1"/>
    <protectedRange sqref="M116:M126" name="Range1_19_1"/>
    <protectedRange sqref="M25:M35" name="Range1_23_1"/>
    <protectedRange sqref="M48:M59" name="Range1_11"/>
    <protectedRange sqref="M94:M103" name="Range1_16_1"/>
    <protectedRange sqref="M127:M135" name="Range1_18_1"/>
    <protectedRange sqref="Y93:AA93 Y91:AA91 Y144:AA145" name="Range1_2_1"/>
    <protectedRange sqref="Y88:AA89 Y141:AA142" name="Range1_3_1"/>
    <protectedRange sqref="Y83:AA87 Y90:AA90 Y136:AA140 Y143:AA143" name="Range1_2_2"/>
    <protectedRange sqref="U20:AA24 V2:X6 U2:U6 V7:X12 V14:X18" name="Range1_12_2"/>
    <protectedRange sqref="U7:U12 U13:U18" name="Range1_4_2"/>
    <protectedRange sqref="V13:X13" name="Range1_7_1_1"/>
    <protectedRange sqref="Y13:AA18" name="Range1_8_1"/>
    <protectedRange sqref="V19:X19" name="Range1_11_1"/>
    <protectedRange sqref="U47 Y36:AA44 Y47:AA47 U36 U38:U44" name="Range1_13_2"/>
    <protectedRange sqref="V64:AA70 U67:U70 U60:U65" name="Range1_14_2"/>
    <protectedRange sqref="V60:AA63" name="Range1_2_4"/>
    <protectedRange sqref="AA119:AA120 U119:X126 U116:U118 AA122:AA123 Y124:AA126" name="Range1_19_2"/>
    <protectedRange sqref="V116:X118 AA116:AA118" name="Range1_2_8"/>
    <protectedRange sqref="Y2:AA5" name="Range1_20"/>
    <protectedRange sqref="Y11:AA12 Y9:AA9" name="Range1_21"/>
    <protectedRange sqref="V38:X44 V36:X36 V46:X47" name="Range1_8_2"/>
    <protectedRange sqref="Y45:AA45" name="Range1_9_2"/>
    <protectedRange sqref="Y121:AA121" name="Range1_22"/>
    <protectedRange sqref="U25:U35 Y30:AA30 Y33:AA35" name="Range1_23_2"/>
    <protectedRange sqref="Y34:AA35" name="Range1_2_9"/>
    <protectedRange sqref="V25:X35" name="Range1_2_1_1_1"/>
    <protectedRange sqref="Y30:AA30" name="Range1_3_1_1"/>
    <protectedRange sqref="Y33:AA33" name="Range1_2_2_1"/>
    <protectedRange sqref="Y106:AA106" name="Range1_2_10"/>
    <protectedRange sqref="Y53:AA53 U48:U59 Y56:AA59" name="Range1_17"/>
    <protectedRange sqref="Y57:AA59" name="Range1_2_6"/>
    <protectedRange sqref="V48:X59" name="Range1_2_1_3"/>
    <protectedRange sqref="Y53:AA53" name="Range1_3_4"/>
    <protectedRange sqref="Y56:AA56" name="Range1_2_2_2"/>
    <protectedRange sqref="Y92:AA92 U92" name="Range1_10_2"/>
    <protectedRange sqref="Y92:AA92" name="Range1_2_11"/>
    <protectedRange sqref="U94:U103 Y94:AA103" name="Range1_16_2"/>
    <protectedRange sqref="Y102:AA103" name="Range1_2_12"/>
    <protectedRange sqref="Y99:AA100" name="Range1_3_5"/>
    <protectedRange sqref="Y94:AA98 Y101:AA101" name="Range1_2_2_3"/>
    <protectedRange sqref="Y127:AA135 U127:U135" name="Range1_18_2"/>
    <protectedRange sqref="Y134:AA135" name="Range1_2_13"/>
    <protectedRange sqref="Y131:AA132" name="Range1_3_6"/>
    <protectedRange sqref="Y133:AA133 Y127:AA130" name="Range1_2_2_4"/>
    <protectedRange sqref="AC123:AC126" name="Range1_19_3"/>
    <protectedRange sqref="AC127:AC131" name="Range1_18_3"/>
    <protectedRange sqref="BB93 BB83:BB91 BB136:BB145" name="Range1_6_1"/>
    <protectedRange sqref="BB40:BB44 BB47" name="Range1_13_3"/>
    <protectedRange sqref="BB36:BB39" name="Range1_6_1_1"/>
    <protectedRange sqref="BB64:BB70" name="Range1_14_3"/>
    <protectedRange sqref="BB60:BB63" name="Range1_6_2"/>
    <protectedRange sqref="BB119:BB126" name="Range1_19_4"/>
    <protectedRange sqref="BB116:BB118" name="Range1_6_5"/>
    <protectedRange sqref="BB25:BB35" name="Range1_6_6"/>
    <protectedRange sqref="BB48:BB59" name="Range1_6_4"/>
    <protectedRange sqref="BB92" name="Range1_6_7"/>
    <protectedRange sqref="BB94:BB103" name="Range1_6_8"/>
    <protectedRange sqref="BB127:BB135" name="Range1_6_9"/>
    <protectedRange sqref="AI25:AI35" name="Range1_4_1_1_1"/>
    <protectedRange sqref="AI48:AI59 AI60:AI70 AI71:AI82 AI83:AI93 AI94:AI103 AI104:AI115 AI116:AI126 AI127:AI135 AI136:AI145 AI146:AI155" name="Range1_4_1_1_1_1"/>
    <protectedRange sqref="AI36:AJ39 AI44:AJ44" name="Range1_4_3"/>
    <protectedRange sqref="AX7:AX12" name="Range1_25"/>
    <protectedRange sqref="AX19:AX24" name="Range1_26"/>
    <protectedRange sqref="AX31:AX35" name="Range1_28"/>
    <protectedRange sqref="AX71:AX81 AX83:AX93 AX104:AX114" name="Range1"/>
  </protectedRanges>
  <mergeCells count="112">
    <mergeCell ref="X146:X155"/>
    <mergeCell ref="B146:B155"/>
    <mergeCell ref="D146:D155"/>
    <mergeCell ref="K146:K155"/>
    <mergeCell ref="U146:U155"/>
    <mergeCell ref="V146:V155"/>
    <mergeCell ref="W146:W155"/>
    <mergeCell ref="X127:X135"/>
    <mergeCell ref="B136:B145"/>
    <mergeCell ref="D136:D145"/>
    <mergeCell ref="K136:K145"/>
    <mergeCell ref="U136:U145"/>
    <mergeCell ref="V136:V145"/>
    <mergeCell ref="W136:W145"/>
    <mergeCell ref="X136:X145"/>
    <mergeCell ref="B127:B135"/>
    <mergeCell ref="D127:D135"/>
    <mergeCell ref="K127:K135"/>
    <mergeCell ref="U127:U135"/>
    <mergeCell ref="V127:V135"/>
    <mergeCell ref="W127:W135"/>
    <mergeCell ref="X104:X115"/>
    <mergeCell ref="B116:B126"/>
    <mergeCell ref="D116:D126"/>
    <mergeCell ref="K116:K126"/>
    <mergeCell ref="U116:U126"/>
    <mergeCell ref="V116:V126"/>
    <mergeCell ref="W116:W126"/>
    <mergeCell ref="X116:X126"/>
    <mergeCell ref="B104:B115"/>
    <mergeCell ref="D104:D115"/>
    <mergeCell ref="K104:K115"/>
    <mergeCell ref="U104:U115"/>
    <mergeCell ref="V104:V115"/>
    <mergeCell ref="W104:W115"/>
    <mergeCell ref="X83:X93"/>
    <mergeCell ref="B94:B103"/>
    <mergeCell ref="D94:D103"/>
    <mergeCell ref="K94:K103"/>
    <mergeCell ref="U94:U103"/>
    <mergeCell ref="V94:V103"/>
    <mergeCell ref="W94:W103"/>
    <mergeCell ref="X94:X103"/>
    <mergeCell ref="B83:B93"/>
    <mergeCell ref="D83:D93"/>
    <mergeCell ref="K83:K93"/>
    <mergeCell ref="U83:U93"/>
    <mergeCell ref="V83:V93"/>
    <mergeCell ref="W83:W93"/>
    <mergeCell ref="X60:X70"/>
    <mergeCell ref="B71:B82"/>
    <mergeCell ref="D71:D82"/>
    <mergeCell ref="K71:K82"/>
    <mergeCell ref="U71:U82"/>
    <mergeCell ref="V71:V82"/>
    <mergeCell ref="W71:W82"/>
    <mergeCell ref="X71:X82"/>
    <mergeCell ref="B60:B70"/>
    <mergeCell ref="D60:D70"/>
    <mergeCell ref="K60:K70"/>
    <mergeCell ref="U60:U70"/>
    <mergeCell ref="V60:V70"/>
    <mergeCell ref="W60:W70"/>
    <mergeCell ref="X36:X47"/>
    <mergeCell ref="B48:B59"/>
    <mergeCell ref="D48:D59"/>
    <mergeCell ref="K48:K59"/>
    <mergeCell ref="U48:U59"/>
    <mergeCell ref="V48:V59"/>
    <mergeCell ref="W48:W59"/>
    <mergeCell ref="X48:X59"/>
    <mergeCell ref="B36:B47"/>
    <mergeCell ref="D36:D47"/>
    <mergeCell ref="K36:K47"/>
    <mergeCell ref="U36:U47"/>
    <mergeCell ref="V36:V47"/>
    <mergeCell ref="W36:W47"/>
    <mergeCell ref="X19:X24"/>
    <mergeCell ref="B25:B35"/>
    <mergeCell ref="D25:D35"/>
    <mergeCell ref="K25:K35"/>
    <mergeCell ref="U25:U35"/>
    <mergeCell ref="V25:V35"/>
    <mergeCell ref="W25:W35"/>
    <mergeCell ref="X25:X35"/>
    <mergeCell ref="B19:B24"/>
    <mergeCell ref="D19:D24"/>
    <mergeCell ref="K19:K24"/>
    <mergeCell ref="U19:U24"/>
    <mergeCell ref="V19:V24"/>
    <mergeCell ref="W19:W24"/>
    <mergeCell ref="X7:X12"/>
    <mergeCell ref="B13:B18"/>
    <mergeCell ref="D13:D18"/>
    <mergeCell ref="K13:K18"/>
    <mergeCell ref="U13:U18"/>
    <mergeCell ref="V13:V18"/>
    <mergeCell ref="W13:W18"/>
    <mergeCell ref="X13:X18"/>
    <mergeCell ref="B7:B12"/>
    <mergeCell ref="D7:D12"/>
    <mergeCell ref="K7:K12"/>
    <mergeCell ref="U7:U12"/>
    <mergeCell ref="V7:V12"/>
    <mergeCell ref="W7:W12"/>
    <mergeCell ref="B2:B6"/>
    <mergeCell ref="D2:D6"/>
    <mergeCell ref="K2:K6"/>
    <mergeCell ref="U2:U6"/>
    <mergeCell ref="V2:V6"/>
    <mergeCell ref="W2:W6"/>
    <mergeCell ref="X2:X6"/>
  </mergeCells>
  <phoneticPr fontId="2" type="noConversion"/>
  <dataValidations count="1">
    <dataValidation type="list" allowBlank="1" showInputMessage="1" showErrorMessage="1" sqref="E36:F47 E71:F82" xr:uid="{83044B6D-F9EC-4AFD-812C-0BAA7D0FC5FD}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2025-12-18T06:34:42Z</dcterms:created>
  <dcterms:modified xsi:type="dcterms:W3CDTF">2025-12-18T06:37:19Z</dcterms:modified>
</cp:coreProperties>
</file>