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1573399B-7867-479E-89AF-02988DA3AA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-Village Toile" sheetId="10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0" l="1"/>
  <c r="AG2" i="10"/>
  <c r="AM3" i="10" l="1"/>
  <c r="BE3" i="10" l="1"/>
  <c r="AY3" i="10"/>
  <c r="AU3" i="10"/>
  <c r="AR3" i="10"/>
  <c r="AO3" i="10"/>
  <c r="AK3" i="10"/>
  <c r="AH3" i="10"/>
  <c r="AB3" i="10"/>
  <c r="AC3" i="10" s="1"/>
  <c r="AE3" i="10" s="1"/>
  <c r="S3" i="10"/>
  <c r="AY2" i="10"/>
  <c r="AO2" i="10" s="1"/>
  <c r="AH2" i="10"/>
  <c r="AB2" i="10"/>
  <c r="AC2" i="10" s="1"/>
  <c r="AE2" i="10" s="1"/>
  <c r="S2" i="10"/>
  <c r="AK2" i="10" l="1"/>
  <c r="AM2" i="10"/>
  <c r="AR2" i="10"/>
  <c r="AU2" i="10"/>
  <c r="BE2" i="10"/>
  <c r="AV3" i="10"/>
  <c r="AI3" i="10"/>
  <c r="AI2" i="10"/>
  <c r="AV2" i="10" l="1"/>
  <c r="AW2" i="10" s="1"/>
  <c r="AX2" i="10" s="1"/>
  <c r="BD2" i="10" s="1"/>
  <c r="AW3" i="10"/>
  <c r="AX3" i="10" l="1"/>
  <c r="BD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8D2C55E-6DE4-4D3D-8092-40C9139392E7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6834EEEA-972F-43E6-BD61-F89EE9CB8B5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3547BC56-5621-4D63-94EF-8FC7D6C1622A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D828B25E-5052-44B3-8F8E-77A704C6B78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51AE9147-54A4-4371-8BA1-B635511D6CA1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FEEE1978-B0B6-405C-AB25-C8178DB5AB6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CC6E67C3-34D1-4ABF-8B6B-29A2FEA33EC5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E731A2E3-6EE0-44B2-BD7E-688E0E42D7F4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F8725176-55AA-4F32-9533-34B3B31BB1AD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9EFD2C1E-B5F5-4B22-BEF5-E50D7E8B037B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EDAEA8F4-3CA2-485B-BA40-4BF963136DBC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A19ACDA8-72A7-498F-9D1F-910D7BCC467D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22ACC8E1-7F67-4B1B-B5F8-5B79D42240CE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1D147D35-4504-4A1D-93A3-8A11ACC2FCB8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505A3968-ABDC-47EB-970E-6EDC1E83EEDB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C35A384F-C25C-4330-B5AD-9BAA8B1BDE7B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0424B1DF-C1A6-44F7-BC9B-013A60663B63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60E22DB6-BB65-4A07-BEC5-16F642559FC9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C7EB8F18-2C97-4A4F-BF53-6F6864540ED6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<sst xmlns="http://schemas.openxmlformats.org/spreadsheetml/2006/main" count="92" uniqueCount="78">
  <si>
    <t>Brand</t>
  </si>
  <si>
    <t>Package Type</t>
  </si>
  <si>
    <t>Royalty</t>
  </si>
  <si>
    <t>Licensor</t>
  </si>
  <si>
    <t>Normal</t>
  </si>
  <si>
    <t>Natori</t>
  </si>
  <si>
    <t>Natori 7%</t>
  </si>
  <si>
    <t>COMFORTER SET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</si>
  <si>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</si>
  <si>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</si>
  <si>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</si>
  <si>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</si>
  <si>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</si>
  <si>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</si>
  <si>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</si>
  <si>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</si>
  <si>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</si>
  <si>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</si>
  <si>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</si>
  <si>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</si>
  <si>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</si>
  <si>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</si>
  <si>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</si>
  <si>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</si>
  <si>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</si>
  <si>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</si>
  <si>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</si>
  <si>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</si>
  <si>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</si>
  <si>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</si>
  <si>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</si>
  <si>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</si>
  <si>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</si>
  <si>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</si>
  <si>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</si>
  <si>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</si>
  <si>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</si>
  <si>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</si>
  <si>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</si>
  <si>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</si>
  <si>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</si>
  <si>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</si>
  <si>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</si>
  <si>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</si>
  <si>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</si>
  <si>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</si>
  <si>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</si>
  <si>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</si>
  <si>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</si>
  <si>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</si>
  <si>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</si>
  <si>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</si>
  <si>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</si>
  <si>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</si>
  <si>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</si>
  <si>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</si>
  <si>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</si>
  <si>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</si>
  <si>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</si>
  <si>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</si>
  <si>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</si>
  <si>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</si>
  <si>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</si>
  <si>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9404.40.1000</t>
  </si>
  <si>
    <t xml:space="preserve">Comforter mini Set </t>
  </si>
  <si>
    <t xml:space="preserve"> </t>
    <phoneticPr fontId="10" type="noConversion"/>
  </si>
  <si>
    <t>Full/Queen:92"x96"/20x26"+2"(2)</t>
    <phoneticPr fontId="11" type="noConversion"/>
  </si>
  <si>
    <t>King: 110"x96"/20x36"+2"(2)</t>
    <phoneticPr fontId="11" type="noConversion"/>
  </si>
  <si>
    <t>9404.40.9005</t>
    <phoneticPr fontId="10" type="noConversion"/>
  </si>
  <si>
    <t>Village Toile</t>
  </si>
  <si>
    <t xml:space="preserve">Village Toile Comforter Mini Set </t>
  </si>
  <si>
    <t xml:space="preserve">Comforter &amp; Sham Front : 300TC 100% Cotton print with 2" solid flange
Back: T180 100%Cotton solid. 
Filling: 250 GSM polyester.  </t>
  </si>
  <si>
    <t>Ivory/Blue</t>
  </si>
  <si>
    <t>022164692198</t>
  </si>
  <si>
    <t>022164692204</t>
  </si>
  <si>
    <t>NA10-3428A</t>
  </si>
  <si>
    <t>NA10-3429A</t>
  </si>
  <si>
    <t>For Rustan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</si>
</sst>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</numFmts>
  <fonts count="13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1" fillId="0" borderId="0"/>
    <xf numFmtId="0" fontId="9" fillId="0" borderId="0"/>
    <xf numFmtId="0" fontId="12" fillId="0" borderId="0"/>
    <xf numFmtId="0" fontId="12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2" fillId="6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7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8" fontId="0" fillId="2" borderId="1" xfId="4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179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178" fontId="0" fillId="5" borderId="1" xfId="0" applyNumberFormat="1" applyFill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4">
    <cellStyle name="Currency 2" xfId="4" xr:uid="{A48D031E-B8CD-43B1-86F7-B68827965248}"/>
    <cellStyle name="Currency_Sheet1 2" xfId="13" xr:uid="{04D6E832-FC2D-4234-95EB-51E3C5366090}"/>
    <cellStyle name="Normal 13" xfId="9" xr:uid="{1DC1EF8E-29E5-489E-A3DE-400CF407963C}"/>
    <cellStyle name="Normal 2" xfId="6" xr:uid="{09A1825B-187A-42C5-999A-C45FA4DADBED}"/>
    <cellStyle name="Normal 2 18 2" xfId="1" xr:uid="{1BA08453-9F65-454B-A4A0-7177E70831F2}"/>
    <cellStyle name="Normal 2 5" xfId="8" xr:uid="{4B75F346-664D-47C6-86A9-08FF9274B039}"/>
    <cellStyle name="Normal 5" xfId="10" xr:uid="{98B1418B-E57D-45AC-811E-D6B0BDDBF884}"/>
    <cellStyle name="Normal 9" xfId="7" xr:uid="{06EF6101-90AD-408B-AD91-14CADEA50604}"/>
    <cellStyle name="Normal_Copy of Request For Quote -- updated by VV on 043008 FINAL FINAL (4)" xfId="12" xr:uid="{BB9A6088-CA46-444B-BDC1-4628F26D2DE4}"/>
    <cellStyle name="Percent 2" xfId="5" xr:uid="{55F1ADEC-5EEC-4DC4-A0F8-0707E953E32C}"/>
    <cellStyle name="Style 1" xfId="3" xr:uid="{F4609D05-B161-47A5-8040-F8D4BA086F06}"/>
    <cellStyle name="常规" xfId="0" builtinId="0"/>
    <cellStyle name="样式 1 2" xfId="2" xr:uid="{DC9B73B6-A1E9-48DB-83A0-64D6E1D16DDF}"/>
    <cellStyle name="样式 1 2 2 2 3" xfId="11" xr:uid="{E8191E9B-34C3-4143-885D-43F510958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5D24-27FD-4763-8137-089041AEB29E}">
  <dimension ref="A1:BF4"/>
  <sheetViews>
    <sheetView tabSelected="1" zoomScale="68" zoomScaleNormal="68" workbookViewId="0">
      <selection activeCell="F9" sqref="F9"/>
    </sheetView>
  </sheetViews>
  <sheetFormatPr defaultColWidth="9.140625" defaultRowHeight="15" x14ac:dyDescent="0.25"/>
  <cols>
    <col min="1" max="1" width="10.140625" style="3" customWidth="1"/>
    <col min="2" max="2" width="21.140625" style="2" customWidth="1"/>
    <col min="3" max="3" width="8.42578125" style="2" customWidth="1"/>
    <col min="4" max="5" width="7.85546875" style="2" customWidth="1"/>
    <col min="6" max="6" width="12.5703125" style="2" customWidth="1"/>
    <col min="7" max="7" width="9.140625" style="2" customWidth="1"/>
    <col min="8" max="9" width="9.42578125" style="2" customWidth="1"/>
    <col min="10" max="10" width="21.140625" style="2" customWidth="1"/>
    <col min="11" max="11" width="10.42578125" style="2" customWidth="1"/>
    <col min="12" max="12" width="11.85546875" style="2" customWidth="1"/>
    <col min="13" max="13" width="10.140625" style="2" customWidth="1"/>
    <col min="14" max="14" width="10.5703125" style="2" customWidth="1"/>
    <col min="15" max="15" width="16" style="2" customWidth="1"/>
    <col min="16" max="16" width="8.8554687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8" customWidth="1"/>
    <col min="24" max="24" width="8.7109375" style="48" customWidth="1"/>
    <col min="25" max="25" width="7.140625" style="48" customWidth="1"/>
    <col min="26" max="26" width="9" style="5" customWidth="1"/>
    <col min="27" max="27" width="6.28515625" style="7" customWidth="1"/>
    <col min="28" max="28" width="10" style="5" customWidth="1"/>
    <col min="29" max="29" width="9.85546875" style="7" customWidth="1"/>
    <col min="30" max="30" width="7.85546875" style="2" customWidth="1"/>
    <col min="31" max="31" width="8.85546875" style="6" customWidth="1"/>
    <col min="32" max="32" width="7.85546875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6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6" width="10.42578125" style="6" customWidth="1"/>
    <col min="57" max="57" width="10.85546875" style="6" customWidth="1"/>
    <col min="58" max="16384" width="9.140625" style="2"/>
  </cols>
  <sheetData>
    <row r="1" spans="1:58" ht="68.099999999999994" customHeight="1" x14ac:dyDescent="0.25">
      <c r="A1" s="11" t="s">
        <v>8</v>
      </c>
      <c r="B1" s="11" t="s">
        <v>9</v>
      </c>
      <c r="C1" s="46" t="s">
        <v>10</v>
      </c>
      <c r="D1" s="47" t="s">
        <v>0</v>
      </c>
      <c r="E1" s="47" t="s">
        <v>3</v>
      </c>
      <c r="F1" s="13" t="s">
        <v>59</v>
      </c>
      <c r="G1" s="46" t="s">
        <v>11</v>
      </c>
      <c r="H1" s="12" t="s">
        <v>12</v>
      </c>
      <c r="I1" s="45" t="s">
        <v>61</v>
      </c>
      <c r="J1" s="12" t="s">
        <v>13</v>
      </c>
      <c r="K1" s="12" t="s">
        <v>14</v>
      </c>
      <c r="L1" s="12" t="s">
        <v>15</v>
      </c>
      <c r="M1" s="46" t="s">
        <v>16</v>
      </c>
      <c r="N1" s="46" t="s">
        <v>17</v>
      </c>
      <c r="O1" s="46" t="s">
        <v>18</v>
      </c>
      <c r="P1" s="45" t="s">
        <v>62</v>
      </c>
      <c r="Q1" s="14" t="s">
        <v>19</v>
      </c>
      <c r="R1" s="15" t="s">
        <v>20</v>
      </c>
      <c r="S1" s="16" t="s">
        <v>21</v>
      </c>
      <c r="T1" s="17" t="s">
        <v>22</v>
      </c>
      <c r="U1" s="18" t="s">
        <v>23</v>
      </c>
      <c r="V1" s="19" t="s">
        <v>1</v>
      </c>
      <c r="W1" s="49" t="s">
        <v>24</v>
      </c>
      <c r="X1" s="49" t="s">
        <v>25</v>
      </c>
      <c r="Y1" s="49" t="s">
        <v>26</v>
      </c>
      <c r="Z1" s="20" t="s">
        <v>27</v>
      </c>
      <c r="AA1" s="21" t="s">
        <v>28</v>
      </c>
      <c r="AB1" s="22" t="s">
        <v>29</v>
      </c>
      <c r="AC1" s="23" t="s">
        <v>30</v>
      </c>
      <c r="AD1" s="11" t="s">
        <v>31</v>
      </c>
      <c r="AE1" s="24" t="s">
        <v>32</v>
      </c>
      <c r="AF1" s="11" t="s">
        <v>33</v>
      </c>
      <c r="AG1" s="25" t="s">
        <v>34</v>
      </c>
      <c r="AH1" s="26" t="s">
        <v>35</v>
      </c>
      <c r="AI1" s="24" t="s">
        <v>36</v>
      </c>
      <c r="AJ1" s="25" t="s">
        <v>37</v>
      </c>
      <c r="AK1" s="24" t="s">
        <v>38</v>
      </c>
      <c r="AL1" s="25" t="s">
        <v>39</v>
      </c>
      <c r="AM1" s="24" t="s">
        <v>40</v>
      </c>
      <c r="AN1" s="25" t="s">
        <v>41</v>
      </c>
      <c r="AO1" s="24" t="s">
        <v>42</v>
      </c>
      <c r="AP1" s="19" t="s">
        <v>43</v>
      </c>
      <c r="AQ1" s="25" t="s">
        <v>44</v>
      </c>
      <c r="AR1" s="24" t="s">
        <v>45</v>
      </c>
      <c r="AS1" s="27" t="s">
        <v>46</v>
      </c>
      <c r="AT1" s="28" t="s">
        <v>47</v>
      </c>
      <c r="AU1" s="24" t="s">
        <v>48</v>
      </c>
      <c r="AV1" s="24" t="s">
        <v>49</v>
      </c>
      <c r="AW1" s="29" t="s">
        <v>50</v>
      </c>
      <c r="AX1" s="30" t="s">
        <v>51</v>
      </c>
      <c r="AY1" s="29" t="s">
        <v>52</v>
      </c>
      <c r="AZ1" s="31" t="s">
        <v>53</v>
      </c>
      <c r="BA1" s="32" t="s">
        <v>54</v>
      </c>
      <c r="BB1" s="32" t="s">
        <v>55</v>
      </c>
      <c r="BC1" s="11" t="s">
        <v>56</v>
      </c>
      <c r="BD1" s="33" t="s">
        <v>57</v>
      </c>
      <c r="BE1" s="33" t="s">
        <v>58</v>
      </c>
    </row>
    <row r="2" spans="1:58" ht="87.75" customHeight="1" x14ac:dyDescent="0.25">
      <c r="A2" s="34">
        <v>1</v>
      </c>
      <c r="B2" s="51"/>
      <c r="C2" s="1"/>
      <c r="D2" s="1" t="s">
        <v>5</v>
      </c>
      <c r="E2" s="1" t="s">
        <v>6</v>
      </c>
      <c r="F2" s="1" t="s">
        <v>7</v>
      </c>
      <c r="G2" s="51" t="s">
        <v>69</v>
      </c>
      <c r="H2" s="51" t="s">
        <v>70</v>
      </c>
      <c r="I2" s="1" t="s">
        <v>64</v>
      </c>
      <c r="J2" s="51" t="s">
        <v>71</v>
      </c>
      <c r="K2" s="1" t="s">
        <v>66</v>
      </c>
      <c r="L2" s="51" t="s">
        <v>72</v>
      </c>
      <c r="M2" s="1"/>
      <c r="N2" s="54" t="s">
        <v>75</v>
      </c>
      <c r="O2" s="55" t="s">
        <v>73</v>
      </c>
      <c r="P2" s="1" t="s">
        <v>60</v>
      </c>
      <c r="Q2" s="52" t="s">
        <v>65</v>
      </c>
      <c r="R2" s="53" t="s">
        <v>65</v>
      </c>
      <c r="S2" s="36" t="str">
        <f t="shared" ref="S2:S3" si="0">IF(ISERROR(Q2/R2),"",Q2/R2)</f>
        <v/>
      </c>
      <c r="T2" s="37">
        <v>27.36</v>
      </c>
      <c r="U2" s="10"/>
      <c r="V2" s="1" t="s">
        <v>4</v>
      </c>
      <c r="W2" s="50">
        <v>58</v>
      </c>
      <c r="X2" s="50">
        <v>53</v>
      </c>
      <c r="Y2" s="50">
        <v>29</v>
      </c>
      <c r="Z2" s="35">
        <v>2</v>
      </c>
      <c r="AA2" s="38">
        <v>1</v>
      </c>
      <c r="AB2" s="39">
        <f>IF(W2="","",W2*X2*Y2/1000000)</f>
        <v>0.09</v>
      </c>
      <c r="AC2" s="40">
        <f>IF(AA2="","",65/AB2*AA2)</f>
        <v>722</v>
      </c>
      <c r="AD2" s="1">
        <v>3300</v>
      </c>
      <c r="AE2" s="41">
        <f>IF(ISERROR(AD2/AC2),"",AD2/AC2)</f>
        <v>4.57</v>
      </c>
      <c r="AF2" s="51" t="s">
        <v>68</v>
      </c>
      <c r="AG2" s="42">
        <f>12.8%+19%</f>
        <v>0.318</v>
      </c>
      <c r="AH2" s="41">
        <f>IF(ISERROR(T2*AG2),"",T2*AG2)</f>
        <v>8.6999999999999993</v>
      </c>
      <c r="AI2" s="41">
        <f t="shared" ref="AI2:AI3" si="1">IF(ISERROR(T2+AE2+AH2),"",T2+AE2+AH2)</f>
        <v>40.630000000000003</v>
      </c>
      <c r="AJ2" s="42">
        <v>0.06</v>
      </c>
      <c r="AK2" s="41">
        <f>IF(ISERROR(AZ2*AJ2),"",AZ2*AJ2)</f>
        <v>5.66</v>
      </c>
      <c r="AL2" s="42"/>
      <c r="AM2" s="41">
        <f>IF(ISERROR(AZ2*AL2),"",AZ2*AL2)</f>
        <v>0</v>
      </c>
      <c r="AN2" s="42">
        <v>0.1</v>
      </c>
      <c r="AO2" s="41">
        <f>IF(ISERROR(AZ2*AN2),"",AZ2*AN2)</f>
        <v>9.43</v>
      </c>
      <c r="AP2" s="1" t="s">
        <v>2</v>
      </c>
      <c r="AQ2" s="42">
        <v>7.0000000000000007E-2</v>
      </c>
      <c r="AR2" s="41">
        <f>IF(ISERROR(AZ2*AQ2),"",AZ2*AQ2)</f>
        <v>6.6</v>
      </c>
      <c r="AS2" s="1"/>
      <c r="AT2" s="1"/>
      <c r="AU2" s="43">
        <f>IF(ISERROR(AZ2*AT2),"",AZ2*AT2)</f>
        <v>0</v>
      </c>
      <c r="AV2" s="41">
        <f>IF(ISERROR(AK2+AM2+AO2+AR2+AU2),"",AK2+AM2+AO2+AR2+AU2)</f>
        <v>21.69</v>
      </c>
      <c r="AW2" s="41">
        <f>IF(ISERROR(AI2+AV2),"",AI2+AV2)</f>
        <v>62.32</v>
      </c>
      <c r="AX2" s="44">
        <f>IF(ISERROR((AZ2-AW2)/AZ2),"",(AZ2-AW2)/AZ2)</f>
        <v>0.33910000000000001</v>
      </c>
      <c r="AY2" s="41">
        <f t="shared" ref="AY2:AY3" si="2">IF(ISERROR(BA2*(1-BB2)),"",BA2*(1-BB2))</f>
        <v>92</v>
      </c>
      <c r="AZ2" s="56">
        <v>94.3</v>
      </c>
      <c r="BA2" s="10">
        <v>229.99</v>
      </c>
      <c r="BB2" s="42">
        <v>0.6</v>
      </c>
      <c r="BC2" s="9">
        <v>8</v>
      </c>
      <c r="BD2" s="41">
        <f>IF(ISERROR(AX2*BC2),"",AW2*BC2)</f>
        <v>498.56</v>
      </c>
      <c r="BE2" s="41">
        <f>IF(ISERROR(AZ2*BC2),"",AZ2*BC2)</f>
        <v>754.4</v>
      </c>
      <c r="BF2" s="57" t="s">
        <v>77</v>
      </c>
    </row>
    <row r="3" spans="1:58" ht="87.75" customHeight="1" x14ac:dyDescent="0.25">
      <c r="A3" s="34">
        <v>2</v>
      </c>
      <c r="B3" s="1"/>
      <c r="C3" s="1"/>
      <c r="D3" s="1" t="s">
        <v>5</v>
      </c>
      <c r="E3" s="1" t="s">
        <v>6</v>
      </c>
      <c r="F3" s="1" t="s">
        <v>7</v>
      </c>
      <c r="G3" s="51" t="s">
        <v>69</v>
      </c>
      <c r="H3" s="51" t="s">
        <v>70</v>
      </c>
      <c r="I3" s="1" t="s">
        <v>64</v>
      </c>
      <c r="J3" s="51" t="s">
        <v>71</v>
      </c>
      <c r="K3" s="1" t="s">
        <v>67</v>
      </c>
      <c r="L3" s="51" t="s">
        <v>72</v>
      </c>
      <c r="M3" s="1"/>
      <c r="N3" s="54" t="s">
        <v>76</v>
      </c>
      <c r="O3" s="55" t="s">
        <v>74</v>
      </c>
      <c r="P3" s="1" t="s">
        <v>60</v>
      </c>
      <c r="Q3" s="52" t="s">
        <v>65</v>
      </c>
      <c r="R3" s="53" t="s">
        <v>65</v>
      </c>
      <c r="S3" s="36" t="str">
        <f t="shared" si="0"/>
        <v/>
      </c>
      <c r="T3" s="37">
        <v>31.61</v>
      </c>
      <c r="U3" s="10"/>
      <c r="V3" s="1" t="s">
        <v>4</v>
      </c>
      <c r="W3" s="50">
        <v>58</v>
      </c>
      <c r="X3" s="50">
        <v>53</v>
      </c>
      <c r="Y3" s="50">
        <v>31</v>
      </c>
      <c r="Z3" s="35">
        <v>2</v>
      </c>
      <c r="AA3" s="9">
        <v>1</v>
      </c>
      <c r="AB3" s="39">
        <f t="shared" ref="AB3" si="3">IF(W3="","",W3*X3*Y3/1000000)</f>
        <v>0.1</v>
      </c>
      <c r="AC3" s="40">
        <f t="shared" ref="AC3" si="4">IF(AA3="","",65/AB3*AA3)</f>
        <v>650</v>
      </c>
      <c r="AD3" s="1">
        <v>3300</v>
      </c>
      <c r="AE3" s="41">
        <f t="shared" ref="AE3" si="5">IF(ISERROR(AD3/AC3),"",AD3/AC3)</f>
        <v>5.08</v>
      </c>
      <c r="AF3" s="1" t="s">
        <v>63</v>
      </c>
      <c r="AG3" s="42">
        <f>12.8%+19%</f>
        <v>0.318</v>
      </c>
      <c r="AH3" s="41">
        <f>IF(ISERROR(T3*AG3),"",T3*AG3)</f>
        <v>10.050000000000001</v>
      </c>
      <c r="AI3" s="41">
        <f t="shared" si="1"/>
        <v>46.74</v>
      </c>
      <c r="AJ3" s="42">
        <v>0.06</v>
      </c>
      <c r="AK3" s="41">
        <f t="shared" ref="AK3" si="6">IF(ISERROR(AZ3*AJ3),"",AZ3*AJ3)</f>
        <v>6.4</v>
      </c>
      <c r="AL3" s="42"/>
      <c r="AM3" s="41">
        <f t="shared" ref="AM3" si="7">IF(ISERROR(AZ3*AL3),"",AZ3*AL3)</f>
        <v>0</v>
      </c>
      <c r="AN3" s="42">
        <v>0.1</v>
      </c>
      <c r="AO3" s="41">
        <f t="shared" ref="AO3" si="8">IF(ISERROR(AZ3*AN3),"",AZ3*AN3)</f>
        <v>10.66</v>
      </c>
      <c r="AP3" s="1" t="s">
        <v>2</v>
      </c>
      <c r="AQ3" s="42">
        <v>7.0000000000000007E-2</v>
      </c>
      <c r="AR3" s="41">
        <f t="shared" ref="AR3" si="9">IF(ISERROR(AZ3*AQ3),"",AZ3*AQ3)</f>
        <v>7.46</v>
      </c>
      <c r="AS3" s="1"/>
      <c r="AT3" s="10"/>
      <c r="AU3" s="43">
        <f t="shared" ref="AU3" si="10">IF(ISERROR(AZ3*AT3),"",AZ3*AT3)</f>
        <v>0</v>
      </c>
      <c r="AV3" s="41">
        <f>IF(ISERROR(AK3+AM3+AO3+AR3+AU3),"",AK3+AM3+AO3+AR3+AU3)</f>
        <v>24.52</v>
      </c>
      <c r="AW3" s="41">
        <f t="shared" ref="AW3" si="11">IF(ISERROR(AI3+AV3),"",AI3+AV3)</f>
        <v>71.260000000000005</v>
      </c>
      <c r="AX3" s="44">
        <f>IF(ISERROR((AZ3-AW3)/AZ3),"",(AZ3-AW3)/AZ3)</f>
        <v>0.33150000000000002</v>
      </c>
      <c r="AY3" s="41">
        <f t="shared" si="2"/>
        <v>104</v>
      </c>
      <c r="AZ3" s="56">
        <v>106.6</v>
      </c>
      <c r="BA3" s="10">
        <v>259.99</v>
      </c>
      <c r="BB3" s="42">
        <v>0.6</v>
      </c>
      <c r="BC3" s="9">
        <v>8</v>
      </c>
      <c r="BD3" s="41">
        <f t="shared" ref="BD3" si="12">IF(ISERROR(AX3*BC3),"",AW3*BC3)</f>
        <v>570.08000000000004</v>
      </c>
      <c r="BE3" s="41">
        <f t="shared" ref="BE3" si="13">IF(ISERROR(AZ3*BC3),"",AZ3*BC3)</f>
        <v>852.8</v>
      </c>
      <c r="BF3" s="58"/>
    </row>
    <row r="4" spans="1:58" x14ac:dyDescent="0.25">
      <c r="AX4" s="8"/>
      <c r="AY4" s="6"/>
      <c r="BA4" s="6"/>
      <c r="BB4" s="8"/>
      <c r="BC4" s="7"/>
    </row>
  </sheetData>
  <sheetProtection insertRows="0" deleteRows="0" sort="0"/>
  <protectedRanges>
    <protectedRange sqref="A5:AZ249 AV4:AY4 BA4:BC4 A4:AR4 BA2:BC3 AV2:AY3 A2:AR3" name="Range1"/>
    <protectedRange sqref="AU2:AU3" name="Range1_1"/>
  </protectedRanges>
  <mergeCells count="1">
    <mergeCell ref="BF2:BF3"/>
  </mergeCell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36B3557-74C6-4921-A59E-A7EC1A5CC8C6}">
          <x14:formula1>
            <xm:f>#REF!</xm:f>
          </x14:formula1>
          <xm:sqref>F2:F3</xm:sqref>
        </x14:dataValidation>
        <x14:dataValidation type="list" allowBlank="1" showInputMessage="1" showErrorMessage="1" xr:uid="{A31F6E7C-8588-4033-8489-FCFFD72CE725}">
          <x14:formula1>
            <xm:f>#REF!</xm:f>
          </x14:formula1>
          <xm:sqref>E2:E3</xm:sqref>
        </x14:dataValidation>
        <x14:dataValidation type="list" allowBlank="1" showInputMessage="1" showErrorMessage="1" xr:uid="{4BF40218-E020-4C94-A7EC-8B1C6D778ADD}">
          <x14:formula1>
            <xm:f>#REF!</xm:f>
          </x14:formula1>
          <xm:sqref>P2:P3</xm:sqref>
        </x14:dataValidation>
        <x14:dataValidation type="list" allowBlank="1" showInputMessage="1" showErrorMessage="1" xr:uid="{4E92E1A2-7297-4B3B-AE55-C163DCB63554}">
          <x14:formula1>
            <xm:f>#REF!</xm:f>
          </x14:formula1>
          <xm:sqref>V2:V3</xm:sqref>
        </x14:dataValidation>
        <x14:dataValidation type="list" allowBlank="1" showInputMessage="1" showErrorMessage="1" xr:uid="{0F57FBFB-B1A5-4E7B-B9DE-46DEA20E4A3C}">
          <x14:formula1>
            <xm:f>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Item-Village Toile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2025-12-24T02:30:29Z</dcterms:modified>
</cp:coreProperties>
</file>