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755" windowHeight="12270"/>
  </bookViews>
  <sheets>
    <sheet name="Item" sheetId="5" r:id="rId1"/>
  </sheets>
  <externalReferences>
    <externalReference r:id="rId2"/>
    <externalReference r:id="rId3"/>
  </externalReferences>
  <definedNames>
    <definedName name="_xlnm._FilterDatabase" localSheetId="0" hidden="1">Item!$A$1:$BB$1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4" i="5" l="1"/>
  <c r="AU4" i="5"/>
  <c r="AR4" i="5"/>
  <c r="AP4" i="5"/>
  <c r="AN4" i="5"/>
  <c r="AL4" i="5"/>
  <c r="AI4" i="5"/>
  <c r="AB4" i="5"/>
  <c r="AD4" i="5" s="1"/>
  <c r="AF4" i="5" s="1"/>
  <c r="AJ4" i="5" s="1"/>
  <c r="BB3" i="5"/>
  <c r="AU3" i="5"/>
  <c r="AR3" i="5"/>
  <c r="AP3" i="5"/>
  <c r="AN3" i="5"/>
  <c r="AL3" i="5"/>
  <c r="AI3" i="5"/>
  <c r="AB3" i="5"/>
  <c r="AD3" i="5" s="1"/>
  <c r="AF3" i="5" s="1"/>
  <c r="AJ3" i="5" s="1"/>
  <c r="BB2" i="5"/>
  <c r="AU2" i="5"/>
  <c r="AR2" i="5"/>
  <c r="AP2" i="5"/>
  <c r="AN2" i="5"/>
  <c r="AL2" i="5"/>
  <c r="AI2" i="5"/>
  <c r="AB2" i="5"/>
  <c r="AD2" i="5" s="1"/>
  <c r="AF2" i="5" s="1"/>
  <c r="AJ2" i="5" s="1"/>
  <c r="AV3" i="5" l="1"/>
  <c r="AW3" i="5" s="1"/>
  <c r="AV2" i="5"/>
  <c r="AW2" i="5" s="1"/>
  <c r="AV4" i="5"/>
  <c r="AW4" i="5" s="1"/>
  <c r="AX4" i="5" l="1"/>
  <c r="BA4" i="5"/>
  <c r="AX2" i="5"/>
  <c r="BA2" i="5"/>
  <c r="BA3" i="5"/>
  <c r="AX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<sst xmlns="http://schemas.openxmlformats.org/spreadsheetml/2006/main" count="96" uniqueCount="72">
  <si>
    <t>Brand</t>
  </si>
  <si>
    <t>Package Type</t>
  </si>
  <si>
    <t>Licensor</t>
  </si>
  <si>
    <t>Normal</t>
  </si>
  <si>
    <t>finch + robin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</si>
  <si>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</si>
  <si>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</si>
  <si>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</si>
  <si>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</si>
  <si>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</si>
  <si>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</si>
  <si>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</si>
  <si>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</si>
  <si>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</si>
  <si>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</si>
  <si>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</si>
  <si>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</si>
  <si>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</si>
  <si>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</si>
  <si>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</si>
  <si>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</si>
  <si>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</si>
  <si>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</si>
  <si>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</si>
  <si>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</si>
  <si>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</si>
  <si>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</si>
  <si>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</si>
  <si>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</si>
  <si>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</si>
  <si>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</si>
  <si>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</si>
  <si>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</si>
  <si>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</si>
  <si>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</si>
  <si>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</si>
  <si>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</si>
  <si>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</si>
  <si>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</si>
  <si>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</si>
  <si>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</si>
  <si>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</si>
  <si>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</si>
  <si>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</si>
  <si>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</si>
  <si>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</si>
  <si>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</si>
  <si>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</si>
  <si>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</si>
  <si>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</si>
  <si>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</si>
  <si>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</si>
  <si>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</si>
  <si>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</si>
  <si>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</si>
  <si>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</si>
  <si>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</si>
  <si>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</si>
  <si>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Queen:90"x102"/20"x30"(4)/60"x80"+14"</t>
  </si>
  <si>
    <t>Full: 86"x96"/20"x30"(4)/54"x75"+14"</t>
  </si>
  <si>
    <t>100% polyester</t>
  </si>
  <si>
    <t>King:108"x102"/20"x40"(4)/78"x80"+14"</t>
  </si>
  <si>
    <t>Print</t>
  </si>
  <si>
    <t>100% polyester, printed</t>
    <phoneticPr fontId="12" type="noConversion"/>
  </si>
  <si>
    <t>With 2 extra white(11-0601TCX ) pillowcases</t>
    <phoneticPr fontId="12" type="noConversion"/>
  </si>
  <si>
    <t>printed brushed polyester microfiber sheets, 4" single needle hem, PVC bag with inserts</t>
    <phoneticPr fontId="12" type="noConversion"/>
  </si>
  <si>
    <t>Print Sheet Set</t>
    <phoneticPr fontId="12" type="noConversion"/>
  </si>
  <si>
    <t>6302.22.2020</t>
    <phoneticPr fontId="12" type="noConversion"/>
  </si>
  <si>
    <t>WHITE PINK GRID</t>
    <phoneticPr fontId="12" type="noConversion"/>
  </si>
  <si>
    <t>MST20-6335</t>
    <phoneticPr fontId="12" type="noConversion"/>
  </si>
  <si>
    <t>MST20-6336</t>
  </si>
  <si>
    <t>MST20-6337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</si>
</sst>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9" formatCode="[$-409]dd/mmm/yy;@"/>
    <numFmt numFmtId="181" formatCode="0.0"/>
    <numFmt numFmtId="182" formatCode="0.000"/>
    <numFmt numFmtId="185" formatCode="_ &quot;Rs.&quot;\ * #,##0.00_ ;_ &quot;Rs.&quot;\ * \-#,##0.00_ ;_ &quot;Rs.&quot;\ * &quot;-&quot;??_ ;_ @_ "/>
    <numFmt numFmtId="190" formatCode="_(* #,##0.00_);_(* \(#,##0.00\);_(* &quot;-&quot;??_);_(@_)"/>
    <numFmt numFmtId="195" formatCode="0.00_);[Red]\(0.00\)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1">
    <xf numFmtId="0" fontId="0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179" fontId="8" fillId="0" borderId="0"/>
    <xf numFmtId="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9" fontId="8" fillId="0" borderId="0"/>
    <xf numFmtId="0" fontId="7" fillId="0" borderId="0"/>
    <xf numFmtId="9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9" fontId="7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76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7" fillId="0" borderId="0" xfId="4" applyAlignment="1">
      <alignment horizontal="center" wrapText="1"/>
    </xf>
    <xf numFmtId="0" fontId="7" fillId="0" borderId="0" xfId="4" applyAlignment="1">
      <alignment wrapText="1"/>
    </xf>
    <xf numFmtId="10" fontId="7" fillId="0" borderId="0" xfId="4" applyNumberFormat="1" applyAlignment="1">
      <alignment wrapText="1"/>
    </xf>
    <xf numFmtId="177" fontId="7" fillId="0" borderId="0" xfId="4" applyNumberFormat="1" applyAlignment="1">
      <alignment wrapText="1"/>
    </xf>
    <xf numFmtId="0" fontId="6" fillId="0" borderId="1" xfId="4" applyFont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0" fillId="6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177" fontId="6" fillId="7" borderId="2" xfId="4" applyNumberFormat="1" applyFont="1" applyFill="1" applyBorder="1" applyAlignment="1">
      <alignment horizontal="center" wrapText="1"/>
    </xf>
    <xf numFmtId="0" fontId="10" fillId="0" borderId="1" xfId="4" applyFont="1" applyBorder="1" applyAlignment="1">
      <alignment horizontal="center" wrapText="1"/>
    </xf>
    <xf numFmtId="2" fontId="6" fillId="0" borderId="1" xfId="4" applyNumberFormat="1" applyFont="1" applyBorder="1" applyAlignment="1">
      <alignment horizontal="center" wrapText="1"/>
    </xf>
    <xf numFmtId="1" fontId="6" fillId="0" borderId="1" xfId="4" applyNumberFormat="1" applyFont="1" applyBorder="1" applyAlignment="1">
      <alignment horizontal="center" wrapText="1"/>
    </xf>
    <xf numFmtId="2" fontId="9" fillId="0" borderId="1" xfId="1" applyNumberFormat="1" applyFont="1" applyBorder="1" applyAlignment="1">
      <alignment wrapText="1"/>
    </xf>
    <xf numFmtId="1" fontId="11" fillId="0" borderId="1" xfId="1" applyNumberFormat="1" applyFont="1" applyBorder="1" applyAlignment="1">
      <alignment wrapText="1"/>
    </xf>
    <xf numFmtId="177" fontId="11" fillId="0" borderId="1" xfId="1" applyNumberFormat="1" applyFont="1" applyBorder="1" applyAlignment="1">
      <alignment wrapText="1"/>
    </xf>
    <xf numFmtId="10" fontId="6" fillId="0" borderId="1" xfId="4" applyNumberFormat="1" applyFont="1" applyBorder="1" applyAlignment="1">
      <alignment horizontal="center" wrapText="1"/>
    </xf>
    <xf numFmtId="177" fontId="11" fillId="6" borderId="1" xfId="1" applyNumberFormat="1" applyFont="1" applyFill="1" applyBorder="1" applyAlignment="1">
      <alignment wrapText="1"/>
    </xf>
    <xf numFmtId="177" fontId="11" fillId="3" borderId="1" xfId="1" applyNumberFormat="1" applyFont="1" applyFill="1" applyBorder="1" applyAlignment="1">
      <alignment wrapText="1"/>
    </xf>
    <xf numFmtId="10" fontId="11" fillId="3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2" fontId="7" fillId="0" borderId="0" xfId="4" applyNumberFormat="1" applyAlignment="1">
      <alignment wrapText="1"/>
    </xf>
    <xf numFmtId="1" fontId="7" fillId="0" borderId="0" xfId="4" applyNumberFormat="1" applyAlignment="1">
      <alignment wrapText="1"/>
    </xf>
    <xf numFmtId="181" fontId="6" fillId="0" borderId="1" xfId="4" applyNumberFormat="1" applyFont="1" applyBorder="1" applyAlignment="1">
      <alignment horizontal="center" wrapText="1"/>
    </xf>
    <xf numFmtId="181" fontId="7" fillId="0" borderId="0" xfId="4" applyNumberFormat="1" applyAlignment="1">
      <alignment wrapText="1"/>
    </xf>
    <xf numFmtId="177" fontId="6" fillId="4" borderId="0" xfId="4" applyNumberFormat="1" applyFont="1" applyFill="1" applyAlignment="1">
      <alignment wrapText="1"/>
    </xf>
    <xf numFmtId="177" fontId="9" fillId="0" borderId="1" xfId="1" applyNumberFormat="1" applyFont="1" applyBorder="1" applyAlignment="1">
      <alignment wrapText="1"/>
    </xf>
    <xf numFmtId="182" fontId="11" fillId="0" borderId="1" xfId="1" applyNumberFormat="1" applyFont="1" applyBorder="1" applyAlignment="1">
      <alignment wrapText="1"/>
    </xf>
    <xf numFmtId="182" fontId="7" fillId="0" borderId="0" xfId="4" applyNumberFormat="1" applyAlignment="1">
      <alignment wrapText="1"/>
    </xf>
    <xf numFmtId="195" fontId="7" fillId="0" borderId="1" xfId="4" applyNumberFormat="1" applyBorder="1" applyAlignment="1">
      <alignment horizontal="center" wrapText="1"/>
    </xf>
    <xf numFmtId="195" fontId="7" fillId="0" borderId="1" xfId="4" applyNumberFormat="1" applyBorder="1" applyAlignment="1">
      <alignment wrapText="1"/>
    </xf>
    <xf numFmtId="195" fontId="7" fillId="0" borderId="1" xfId="4" applyNumberFormat="1" applyBorder="1"/>
    <xf numFmtId="195" fontId="8" fillId="6" borderId="1" xfId="0" applyNumberFormat="1" applyFont="1" applyFill="1" applyBorder="1"/>
    <xf numFmtId="195" fontId="15" fillId="0" borderId="1" xfId="4" applyNumberFormat="1" applyFont="1" applyBorder="1" applyAlignment="1">
      <alignment horizontal="left"/>
    </xf>
    <xf numFmtId="195" fontId="15" fillId="0" borderId="3" xfId="0" applyNumberFormat="1" applyFont="1" applyBorder="1" applyAlignment="1" applyProtection="1">
      <alignment wrapText="1"/>
      <protection locked="0"/>
    </xf>
    <xf numFmtId="195" fontId="7" fillId="0" borderId="2" xfId="4" applyNumberFormat="1" applyBorder="1" applyAlignment="1">
      <alignment horizontal="center" wrapText="1"/>
    </xf>
    <xf numFmtId="195" fontId="7" fillId="2" borderId="1" xfId="4" applyNumberFormat="1" applyFill="1" applyBorder="1" applyAlignment="1">
      <alignment wrapText="1"/>
    </xf>
    <xf numFmtId="195" fontId="7" fillId="2" borderId="1" xfId="4" applyNumberFormat="1" applyFill="1" applyBorder="1"/>
    <xf numFmtId="195" fontId="14" fillId="0" borderId="1" xfId="4" applyNumberFormat="1" applyFont="1" applyBorder="1"/>
    <xf numFmtId="195" fontId="0" fillId="2" borderId="1" xfId="5" applyNumberFormat="1" applyFont="1" applyFill="1" applyBorder="1" applyAlignment="1"/>
    <xf numFmtId="195" fontId="7" fillId="0" borderId="0" xfId="4" applyNumberFormat="1" applyAlignment="1">
      <alignment wrapText="1"/>
    </xf>
    <xf numFmtId="195" fontId="15" fillId="0" borderId="2" xfId="4" applyNumberFormat="1" applyFont="1" applyBorder="1" applyAlignment="1">
      <alignment wrapText="1"/>
    </xf>
    <xf numFmtId="195" fontId="7" fillId="0" borderId="0" xfId="4" applyNumberFormat="1" applyAlignment="1">
      <alignment horizontal="center" wrapText="1"/>
    </xf>
  </cellXfs>
  <cellStyles count="71">
    <cellStyle name="Currency 2 2 2" xfId="8"/>
    <cellStyle name="Currency_West End Quote Sheet for Fred Meyer20090804-Hellen" xfId="13"/>
    <cellStyle name="Normal 2" xfId="4"/>
    <cellStyle name="Normal 2 18 2" xfId="1"/>
    <cellStyle name="Normal 35" xfId="6"/>
    <cellStyle name="Normal_HSN-micro fiber comforter set  duvet set and sheet set11-29-2010" xfId="18"/>
    <cellStyle name="Percent 2" xfId="5"/>
    <cellStyle name="Percent 2 2 2" xfId="7"/>
    <cellStyle name="Style 1" xfId="3"/>
    <cellStyle name="百分比 2" xfId="11"/>
    <cellStyle name="百分比 3" xfId="24"/>
    <cellStyle name="百分比 3 2" xfId="21"/>
    <cellStyle name="百分比 3 3" xfId="36"/>
    <cellStyle name="百分比 3 3 2" xfId="60"/>
    <cellStyle name="百分比 3 4" xfId="48"/>
    <cellStyle name="百分比 4" xfId="19"/>
    <cellStyle name="百分比 5" xfId="28"/>
    <cellStyle name="百分比 5 2" xfId="32"/>
    <cellStyle name="百分比 5 2 2" xfId="44"/>
    <cellStyle name="百分比 5 2 2 2" xfId="68"/>
    <cellStyle name="百分比 5 2 3" xfId="56"/>
    <cellStyle name="百分比 5 3" xfId="40"/>
    <cellStyle name="百分比 5 3 2" xfId="64"/>
    <cellStyle name="百分比 5 4" xfId="52"/>
    <cellStyle name="常规" xfId="0" builtinId="0"/>
    <cellStyle name="常规 16" xfId="20"/>
    <cellStyle name="常规 17 2 3" xfId="17"/>
    <cellStyle name="常规 17 2 3 2" xfId="33"/>
    <cellStyle name="常规 17 2 3 2 2" xfId="57"/>
    <cellStyle name="常规 17 2 3 3" xfId="45"/>
    <cellStyle name="常规 2" xfId="10"/>
    <cellStyle name="常规 2 5" xfId="15"/>
    <cellStyle name="常规 3" xfId="25"/>
    <cellStyle name="常规 3 2" xfId="29"/>
    <cellStyle name="常规 3 2 2" xfId="41"/>
    <cellStyle name="常规 3 2 2 2" xfId="65"/>
    <cellStyle name="常规 3 2 3" xfId="53"/>
    <cellStyle name="常规 3 3" xfId="37"/>
    <cellStyle name="常规 3 3 2" xfId="61"/>
    <cellStyle name="常规 3 4" xfId="49"/>
    <cellStyle name="货币 2" xfId="22"/>
    <cellStyle name="货币 2 2" xfId="12"/>
    <cellStyle name="货币 2 3" xfId="34"/>
    <cellStyle name="货币 2 3 2" xfId="58"/>
    <cellStyle name="货币 2 4" xfId="46"/>
    <cellStyle name="货币 3" xfId="26"/>
    <cellStyle name="货币 3 2" xfId="30"/>
    <cellStyle name="货币 3 2 2" xfId="42"/>
    <cellStyle name="货币 3 2 2 2" xfId="66"/>
    <cellStyle name="货币 3 2 3" xfId="54"/>
    <cellStyle name="货币 3 3" xfId="38"/>
    <cellStyle name="货币 3 3 2" xfId="62"/>
    <cellStyle name="货币 3 4" xfId="50"/>
    <cellStyle name="货币 4" xfId="70"/>
    <cellStyle name="千位分隔 2" xfId="23"/>
    <cellStyle name="千位分隔 2 2" xfId="35"/>
    <cellStyle name="千位分隔 2 2 2" xfId="59"/>
    <cellStyle name="千位分隔 2 3" xfId="47"/>
    <cellStyle name="千位分隔 3" xfId="27"/>
    <cellStyle name="千位分隔 3 2" xfId="31"/>
    <cellStyle name="千位分隔 3 2 2" xfId="43"/>
    <cellStyle name="千位分隔 3 2 2 2" xfId="67"/>
    <cellStyle name="千位分隔 3 2 3" xfId="55"/>
    <cellStyle name="千位分隔 3 3" xfId="39"/>
    <cellStyle name="千位分隔 3 3 2" xfId="63"/>
    <cellStyle name="千位分隔 3 4" xfId="51"/>
    <cellStyle name="千位分隔 4" xfId="69"/>
    <cellStyle name="样式 1 2" xfId="2"/>
    <cellStyle name="样式 1 2 2" xfId="16"/>
    <cellStyle name="样式 1 5" xfId="9"/>
    <cellStyle name="样式 1_Belk Ecoweave 400 tc tencel sheet quote 1009201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6"/>
  <sheetViews>
    <sheetView tabSelected="1" zoomScale="99" zoomScaleNormal="99" workbookViewId="0">
      <selection activeCell="K13" sqref="A10:K13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12.85546875" style="2" customWidth="1"/>
    <col min="4" max="4" width="8.42578125" style="2" customWidth="1"/>
    <col min="5" max="5" width="13.140625" style="2" bestFit="1" customWidth="1"/>
    <col min="6" max="6" width="9.42578125" style="2" customWidth="1"/>
    <col min="7" max="7" width="15.5703125" style="2" customWidth="1"/>
    <col min="8" max="8" width="24.140625" style="2" customWidth="1"/>
    <col min="9" max="9" width="52.140625" style="2" customWidth="1"/>
    <col min="10" max="10" width="14.28515625" style="2" customWidth="1"/>
    <col min="11" max="11" width="14.7109375" style="2" customWidth="1"/>
    <col min="12" max="12" width="22.5703125" style="2" customWidth="1"/>
    <col min="13" max="13" width="39.140625" style="2" customWidth="1"/>
    <col min="14" max="14" width="6.140625" style="2" customWidth="1"/>
    <col min="15" max="15" width="42.28515625" style="2" customWidth="1"/>
    <col min="16" max="16" width="11.85546875" style="2" customWidth="1"/>
    <col min="17" max="17" width="14.5703125" style="2" customWidth="1"/>
    <col min="18" max="18" width="14.2851562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25" customWidth="1"/>
    <col min="24" max="24" width="8.7109375" style="25" customWidth="1"/>
    <col min="25" max="25" width="7.140625" style="25" customWidth="1"/>
    <col min="26" max="26" width="9" style="22" customWidth="1"/>
    <col min="27" max="27" width="6.28515625" style="23" customWidth="1"/>
    <col min="28" max="28" width="10" style="29" customWidth="1"/>
    <col min="29" max="29" width="10" style="22" customWidth="1"/>
    <col min="30" max="30" width="9.85546875" style="23" customWidth="1"/>
    <col min="31" max="31" width="9.140625" style="2" bestFit="1" customWidth="1"/>
    <col min="32" max="32" width="8.85546875" style="4" customWidth="1"/>
    <col min="33" max="33" width="12.57031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10.42578125" style="2" customWidth="1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>
      <c r="A1" s="5" t="s">
        <v>6</v>
      </c>
      <c r="B1" s="5" t="s">
        <v>7</v>
      </c>
      <c r="C1" s="6" t="s">
        <v>8</v>
      </c>
      <c r="D1" s="6" t="s">
        <v>55</v>
      </c>
      <c r="E1" s="7" t="s">
        <v>0</v>
      </c>
      <c r="F1" s="7" t="s">
        <v>2</v>
      </c>
      <c r="G1" s="8" t="s">
        <v>9</v>
      </c>
      <c r="H1" s="6" t="s">
        <v>10</v>
      </c>
      <c r="I1" s="9" t="s">
        <v>11</v>
      </c>
      <c r="J1" s="9" t="s">
        <v>12</v>
      </c>
      <c r="K1" s="9" t="s">
        <v>13</v>
      </c>
      <c r="L1" s="9" t="s">
        <v>57</v>
      </c>
      <c r="M1" s="9" t="s">
        <v>14</v>
      </c>
      <c r="N1" s="9" t="s">
        <v>15</v>
      </c>
      <c r="O1" s="6" t="s">
        <v>56</v>
      </c>
      <c r="P1" s="6" t="s">
        <v>16</v>
      </c>
      <c r="Q1" s="6" t="s">
        <v>17</v>
      </c>
      <c r="R1" s="6" t="s">
        <v>54</v>
      </c>
      <c r="S1" s="9" t="s">
        <v>18</v>
      </c>
      <c r="T1" s="26" t="s">
        <v>50</v>
      </c>
      <c r="U1" s="10" t="s">
        <v>19</v>
      </c>
      <c r="V1" s="11" t="s">
        <v>1</v>
      </c>
      <c r="W1" s="24" t="s">
        <v>20</v>
      </c>
      <c r="X1" s="24" t="s">
        <v>21</v>
      </c>
      <c r="Y1" s="24" t="s">
        <v>22</v>
      </c>
      <c r="Z1" s="12" t="s">
        <v>23</v>
      </c>
      <c r="AA1" s="13" t="s">
        <v>24</v>
      </c>
      <c r="AB1" s="28" t="s">
        <v>25</v>
      </c>
      <c r="AC1" s="14" t="s">
        <v>26</v>
      </c>
      <c r="AD1" s="15" t="s">
        <v>27</v>
      </c>
      <c r="AE1" s="5" t="s">
        <v>28</v>
      </c>
      <c r="AF1" s="16" t="s">
        <v>29</v>
      </c>
      <c r="AG1" s="5" t="s">
        <v>30</v>
      </c>
      <c r="AH1" s="17" t="s">
        <v>31</v>
      </c>
      <c r="AI1" s="18" t="s">
        <v>32</v>
      </c>
      <c r="AJ1" s="16" t="s">
        <v>33</v>
      </c>
      <c r="AK1" s="17" t="s">
        <v>34</v>
      </c>
      <c r="AL1" s="16" t="s">
        <v>35</v>
      </c>
      <c r="AM1" s="17" t="s">
        <v>36</v>
      </c>
      <c r="AN1" s="16" t="s">
        <v>37</v>
      </c>
      <c r="AO1" s="17" t="s">
        <v>38</v>
      </c>
      <c r="AP1" s="16" t="s">
        <v>39</v>
      </c>
      <c r="AQ1" s="17" t="s">
        <v>40</v>
      </c>
      <c r="AR1" s="16" t="s">
        <v>41</v>
      </c>
      <c r="AS1" s="27" t="s">
        <v>53</v>
      </c>
      <c r="AT1" s="17" t="s">
        <v>51</v>
      </c>
      <c r="AU1" s="16" t="s">
        <v>52</v>
      </c>
      <c r="AV1" s="16" t="s">
        <v>42</v>
      </c>
      <c r="AW1" s="19" t="s">
        <v>43</v>
      </c>
      <c r="AX1" s="20" t="s">
        <v>47</v>
      </c>
      <c r="AY1" s="21" t="s">
        <v>48</v>
      </c>
      <c r="AZ1" s="5" t="s">
        <v>44</v>
      </c>
      <c r="BA1" s="16" t="s">
        <v>45</v>
      </c>
      <c r="BB1" s="16" t="s">
        <v>46</v>
      </c>
    </row>
    <row r="2" spans="1:54" s="41" customFormat="1" ht="15" customHeight="1">
      <c r="A2" s="30">
        <v>7</v>
      </c>
      <c r="B2" s="31"/>
      <c r="C2" s="31"/>
      <c r="D2" s="31"/>
      <c r="E2" s="32" t="s">
        <v>4</v>
      </c>
      <c r="F2" s="32"/>
      <c r="G2" s="32" t="s">
        <v>49</v>
      </c>
      <c r="H2" s="32" t="s">
        <v>68</v>
      </c>
      <c r="I2" s="32" t="s">
        <v>65</v>
      </c>
      <c r="J2" s="32" t="s">
        <v>66</v>
      </c>
      <c r="K2" s="32" t="s">
        <v>60</v>
      </c>
      <c r="L2" s="31" t="s">
        <v>63</v>
      </c>
      <c r="M2" s="32" t="s">
        <v>59</v>
      </c>
      <c r="N2" s="32" t="s">
        <v>62</v>
      </c>
      <c r="O2" s="32" t="s">
        <v>64</v>
      </c>
      <c r="P2" s="33" t="s">
        <v>69</v>
      </c>
      <c r="Q2" s="34"/>
      <c r="R2" s="35"/>
      <c r="S2" s="32" t="s">
        <v>5</v>
      </c>
      <c r="T2" s="36"/>
      <c r="U2" s="36">
        <v>5.36</v>
      </c>
      <c r="V2" s="32" t="s">
        <v>3</v>
      </c>
      <c r="W2" s="31">
        <v>30</v>
      </c>
      <c r="X2" s="31">
        <v>25</v>
      </c>
      <c r="Y2" s="31">
        <v>25</v>
      </c>
      <c r="Z2" s="31"/>
      <c r="AA2" s="32">
        <v>3</v>
      </c>
      <c r="AB2" s="37">
        <f t="shared" ref="AB2:AB4" si="0">IF(W2="","",W2*X2*Y2/1000000)</f>
        <v>0.02</v>
      </c>
      <c r="AC2" s="32">
        <v>56</v>
      </c>
      <c r="AD2" s="38">
        <f t="shared" ref="AD2:AD4" si="1">IF(AA2="","",AC2/AB2*AA2)</f>
        <v>8400</v>
      </c>
      <c r="AE2" s="32">
        <v>3500</v>
      </c>
      <c r="AF2" s="37">
        <f t="shared" ref="AF2:AF4" si="2">IF(ISERROR(AE2/AD2),"",AE2/AD2)</f>
        <v>0.42</v>
      </c>
      <c r="AG2" s="39" t="s">
        <v>67</v>
      </c>
      <c r="AH2" s="32">
        <v>0.31</v>
      </c>
      <c r="AI2" s="38">
        <f t="shared" ref="AI2:AI4" si="3">IF(ISERROR(U2*AH2),"",U2*AH2)</f>
        <v>1.66</v>
      </c>
      <c r="AJ2" s="38">
        <f t="shared" ref="AJ2:AJ4" si="4">IF(ISERROR(U2+AF2+AI2),"",U2+AF2+AI2)</f>
        <v>7.44</v>
      </c>
      <c r="AK2" s="32">
        <v>0</v>
      </c>
      <c r="AL2" s="37">
        <f t="shared" ref="AL2:AL4" si="5">IF(ISERROR(AY2*AK2),"",AY2*AK2)</f>
        <v>0</v>
      </c>
      <c r="AM2" s="32">
        <v>0</v>
      </c>
      <c r="AN2" s="37">
        <f t="shared" ref="AN2:AN4" si="6">IF(ISERROR(AY2*AM2),"",AY2*AM2)</f>
        <v>0</v>
      </c>
      <c r="AO2" s="32">
        <v>0</v>
      </c>
      <c r="AP2" s="38">
        <f t="shared" ref="AP2:AP4" si="7">IF(ISERROR(AY2*AO2),"",AY2*AO2)</f>
        <v>0</v>
      </c>
      <c r="AQ2" s="32">
        <v>0</v>
      </c>
      <c r="AR2" s="38">
        <f t="shared" ref="AR2:AR4" si="8">IF(ISERROR(U2*AQ2),"",U2*AQ2)</f>
        <v>0</v>
      </c>
      <c r="AS2" s="32"/>
      <c r="AT2" s="32">
        <v>0</v>
      </c>
      <c r="AU2" s="38">
        <f t="shared" ref="AU2:AU4" si="9">IF(ISERROR(AY2*AT2),"",AY2*AT2)</f>
        <v>0</v>
      </c>
      <c r="AV2" s="38">
        <f t="shared" ref="AV2:AV4" si="10">IF(ISERROR(AL2+AN2+AP2+AR2+AU2),"",AL2+AN2+AP2+AR2+AU2)</f>
        <v>0</v>
      </c>
      <c r="AW2" s="37">
        <f t="shared" ref="AW2:AW4" si="11">IF(ISERROR(AJ2+AV2),"",AJ2+AV2)</f>
        <v>7.44</v>
      </c>
      <c r="AX2" s="40">
        <f t="shared" ref="AX2:AX4" si="12">IF(ISERROR((AY2-AW2)/AY2),"",(AY2-AW2)/AY2)</f>
        <v>0.15</v>
      </c>
      <c r="AY2" s="39">
        <v>8.74</v>
      </c>
      <c r="AZ2" s="31">
        <v>120</v>
      </c>
      <c r="BA2" s="38">
        <f t="shared" ref="BA2:BA4" si="13">IF(ISERROR(AW2*AZ2),"",AW2*AZ2)</f>
        <v>892.8</v>
      </c>
      <c r="BB2" s="38">
        <f t="shared" ref="BB2:BB4" si="14">IF(ISERROR(AY2*AZ2),"",AY2*AZ2)</f>
        <v>1048.8</v>
      </c>
    </row>
    <row r="3" spans="1:54" s="41" customFormat="1" ht="15" customHeight="1">
      <c r="A3" s="30">
        <v>8</v>
      </c>
      <c r="B3" s="31"/>
      <c r="C3" s="31"/>
      <c r="D3" s="31"/>
      <c r="E3" s="32" t="s">
        <v>4</v>
      </c>
      <c r="F3" s="32"/>
      <c r="G3" s="32" t="s">
        <v>49</v>
      </c>
      <c r="H3" s="32" t="s">
        <v>68</v>
      </c>
      <c r="I3" s="32" t="s">
        <v>65</v>
      </c>
      <c r="J3" s="32" t="s">
        <v>66</v>
      </c>
      <c r="K3" s="32" t="s">
        <v>60</v>
      </c>
      <c r="L3" s="31" t="s">
        <v>63</v>
      </c>
      <c r="M3" s="32" t="s">
        <v>58</v>
      </c>
      <c r="N3" s="32" t="s">
        <v>62</v>
      </c>
      <c r="O3" s="32" t="s">
        <v>64</v>
      </c>
      <c r="P3" s="33" t="s">
        <v>70</v>
      </c>
      <c r="Q3" s="34"/>
      <c r="R3" s="42"/>
      <c r="S3" s="32" t="s">
        <v>5</v>
      </c>
      <c r="T3" s="36"/>
      <c r="U3" s="36">
        <v>5.72</v>
      </c>
      <c r="V3" s="32" t="s">
        <v>3</v>
      </c>
      <c r="W3" s="31">
        <v>30</v>
      </c>
      <c r="X3" s="31">
        <v>25</v>
      </c>
      <c r="Y3" s="31">
        <v>28</v>
      </c>
      <c r="Z3" s="31"/>
      <c r="AA3" s="32">
        <v>3</v>
      </c>
      <c r="AB3" s="37">
        <f t="shared" si="0"/>
        <v>0.02</v>
      </c>
      <c r="AC3" s="32">
        <v>56</v>
      </c>
      <c r="AD3" s="38">
        <f t="shared" si="1"/>
        <v>8400</v>
      </c>
      <c r="AE3" s="32">
        <v>3500</v>
      </c>
      <c r="AF3" s="37">
        <f t="shared" si="2"/>
        <v>0.42</v>
      </c>
      <c r="AG3" s="39" t="s">
        <v>67</v>
      </c>
      <c r="AH3" s="32">
        <v>0.31</v>
      </c>
      <c r="AI3" s="38">
        <f t="shared" si="3"/>
        <v>1.77</v>
      </c>
      <c r="AJ3" s="38">
        <f t="shared" si="4"/>
        <v>7.91</v>
      </c>
      <c r="AK3" s="32">
        <v>0</v>
      </c>
      <c r="AL3" s="37">
        <f t="shared" si="5"/>
        <v>0</v>
      </c>
      <c r="AM3" s="32">
        <v>0</v>
      </c>
      <c r="AN3" s="37">
        <f t="shared" si="6"/>
        <v>0</v>
      </c>
      <c r="AO3" s="32">
        <v>0</v>
      </c>
      <c r="AP3" s="38">
        <f t="shared" si="7"/>
        <v>0</v>
      </c>
      <c r="AQ3" s="32">
        <v>0</v>
      </c>
      <c r="AR3" s="38">
        <f t="shared" si="8"/>
        <v>0</v>
      </c>
      <c r="AS3" s="32"/>
      <c r="AT3" s="32">
        <v>0</v>
      </c>
      <c r="AU3" s="38">
        <f t="shared" si="9"/>
        <v>0</v>
      </c>
      <c r="AV3" s="38">
        <f t="shared" si="10"/>
        <v>0</v>
      </c>
      <c r="AW3" s="37">
        <f t="shared" si="11"/>
        <v>7.91</v>
      </c>
      <c r="AX3" s="40">
        <f t="shared" si="12"/>
        <v>0.14000000000000001</v>
      </c>
      <c r="AY3" s="39">
        <v>9.23</v>
      </c>
      <c r="AZ3" s="31">
        <v>360</v>
      </c>
      <c r="BA3" s="38">
        <f t="shared" si="13"/>
        <v>2847.6</v>
      </c>
      <c r="BB3" s="38">
        <f t="shared" si="14"/>
        <v>3322.8</v>
      </c>
    </row>
    <row r="4" spans="1:54" s="41" customFormat="1" ht="15" customHeight="1">
      <c r="A4" s="30">
        <v>9</v>
      </c>
      <c r="B4" s="31"/>
      <c r="C4" s="31"/>
      <c r="D4" s="31"/>
      <c r="E4" s="32" t="s">
        <v>4</v>
      </c>
      <c r="F4" s="32"/>
      <c r="G4" s="32" t="s">
        <v>49</v>
      </c>
      <c r="H4" s="32" t="s">
        <v>68</v>
      </c>
      <c r="I4" s="32" t="s">
        <v>65</v>
      </c>
      <c r="J4" s="32" t="s">
        <v>66</v>
      </c>
      <c r="K4" s="32" t="s">
        <v>60</v>
      </c>
      <c r="L4" s="31" t="s">
        <v>63</v>
      </c>
      <c r="M4" s="32" t="s">
        <v>61</v>
      </c>
      <c r="N4" s="32" t="s">
        <v>62</v>
      </c>
      <c r="O4" s="32" t="s">
        <v>64</v>
      </c>
      <c r="P4" s="33" t="s">
        <v>71</v>
      </c>
      <c r="Q4" s="34"/>
      <c r="R4" s="42"/>
      <c r="S4" s="32" t="s">
        <v>5</v>
      </c>
      <c r="T4" s="36"/>
      <c r="U4" s="36">
        <v>6.63</v>
      </c>
      <c r="V4" s="32" t="s">
        <v>3</v>
      </c>
      <c r="W4" s="31">
        <v>30</v>
      </c>
      <c r="X4" s="31">
        <v>25</v>
      </c>
      <c r="Y4" s="31">
        <v>31</v>
      </c>
      <c r="Z4" s="31"/>
      <c r="AA4" s="32">
        <v>3</v>
      </c>
      <c r="AB4" s="37">
        <f t="shared" si="0"/>
        <v>0.02</v>
      </c>
      <c r="AC4" s="32">
        <v>56</v>
      </c>
      <c r="AD4" s="38">
        <f t="shared" si="1"/>
        <v>8400</v>
      </c>
      <c r="AE4" s="32">
        <v>3500</v>
      </c>
      <c r="AF4" s="37">
        <f t="shared" si="2"/>
        <v>0.42</v>
      </c>
      <c r="AG4" s="39" t="s">
        <v>67</v>
      </c>
      <c r="AH4" s="32">
        <v>0.31</v>
      </c>
      <c r="AI4" s="38">
        <f t="shared" si="3"/>
        <v>2.06</v>
      </c>
      <c r="AJ4" s="38">
        <f t="shared" si="4"/>
        <v>9.11</v>
      </c>
      <c r="AK4" s="32">
        <v>0</v>
      </c>
      <c r="AL4" s="37">
        <f t="shared" si="5"/>
        <v>0</v>
      </c>
      <c r="AM4" s="32">
        <v>0</v>
      </c>
      <c r="AN4" s="37">
        <f t="shared" si="6"/>
        <v>0</v>
      </c>
      <c r="AO4" s="32">
        <v>0</v>
      </c>
      <c r="AP4" s="38">
        <f t="shared" si="7"/>
        <v>0</v>
      </c>
      <c r="AQ4" s="32">
        <v>0</v>
      </c>
      <c r="AR4" s="38">
        <f t="shared" si="8"/>
        <v>0</v>
      </c>
      <c r="AS4" s="32"/>
      <c r="AT4" s="32">
        <v>0</v>
      </c>
      <c r="AU4" s="38">
        <f t="shared" si="9"/>
        <v>0</v>
      </c>
      <c r="AV4" s="38">
        <f t="shared" si="10"/>
        <v>0</v>
      </c>
      <c r="AW4" s="37">
        <f t="shared" si="11"/>
        <v>9.11</v>
      </c>
      <c r="AX4" s="40">
        <f t="shared" si="12"/>
        <v>0.15</v>
      </c>
      <c r="AY4" s="39">
        <v>10.7</v>
      </c>
      <c r="AZ4" s="31">
        <v>120</v>
      </c>
      <c r="BA4" s="38">
        <f t="shared" si="13"/>
        <v>1093.2</v>
      </c>
      <c r="BB4" s="38">
        <f t="shared" si="14"/>
        <v>1284</v>
      </c>
    </row>
    <row r="5" spans="1:54" s="41" customFormat="1">
      <c r="A5" s="43"/>
    </row>
    <row r="6" spans="1:54" s="41" customFormat="1">
      <c r="A6" s="43"/>
    </row>
  </sheetData>
  <sheetProtection insertRows="0" deleteRows="0" sort="0"/>
  <protectedRanges>
    <protectedRange sqref="AF2:AF4 M5:AY211 A2:K211 AZ2:AZ4 Q2:S4 M2:O4 AB2:AD4 U2:Z4 AI2:AX4" name="Range1"/>
    <protectedRange sqref="AE2:AE4" name="Range1_3"/>
    <protectedRange sqref="AG2:AH4" name="Range1_4"/>
    <protectedRange sqref="L2:L247" name="Range1_1"/>
  </protectedRanges>
  <phoneticPr fontId="1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E2:E4</xm:sqref>
        </x14:dataValidation>
        <x14:dataValidation type="list" allowBlank="1" showInputMessage="1" showErrorMessage="1">
          <x14:formula1>
            <xm:f>#REF!</xm:f>
          </x14:formula1>
          <xm:sqref>S2:S4</xm:sqref>
        </x14:dataValidation>
        <x14:dataValidation type="list" allowBlank="1" showInputMessage="1" showErrorMessage="1">
          <x14:formula1>
            <xm:f>#REF!</xm:f>
          </x14:formula1>
          <xm:sqref>V2:V4</xm:sqref>
        </x14:dataValidation>
        <x14:dataValidation type="list" allowBlank="1" showInputMessage="1" showErrorMessage="1">
          <x14:formula1>
            <xm:f>#REF!</xm:f>
          </x14:formula1>
          <xm:sqref>F2:F4</xm:sqref>
        </x14:dataValidation>
        <x14:dataValidation type="list" allowBlank="1" showInputMessage="1" showErrorMessage="1">
          <x14:formula1>
            <xm:f>#REF!</xm:f>
          </x14:formula1>
          <xm:sqref>G2:G4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2025-12-04T06:18:07Z</dcterms:modified>
</cp:coreProperties>
</file>