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A9BF345-7090-44D3-ACCF-41CD3B8FA9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"'file://192.168.20.8/beyond%20basic/documents%20and%20settings/chenlihui/local%20settings/temporary%20internet%20files/olk9a/import%20product%20data%20sheet%204%209.xls'#$'1-import product data sheet'.$x$2"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[6]LIST!$D$2:$D$7</definedName>
    <definedName name="Branded">[5]Lists!$F$6:$F$38</definedName>
    <definedName name="brands">'[2]other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'[8]x-Lists'!$AB$2:$AB$18</definedName>
    <definedName name="colour">[7]Sheet1!$EH$2:$EH$3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[6]LIST!$E$2:$E$7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"'file://172.16.4.11/jla%20sh/users/150863.twmpc083/appdata/local/microsoft/windows/temporary%20internet%20files/content.outlook/7s7yezrg/market%20week%20quotation%20sheeet/shopko%20mink%20to%20sherpa%20blanket%20commitment%2020140331.xls'#$''.$f$25"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[6]LIST!$G$2:$G$7</definedName>
    <definedName name="JLA">#REF!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[3]Mapping!$AF$2:$AF$3</definedName>
    <definedName name="LIFESTYLE">[6]LIST!$C$2:$C$7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'[13]1-Import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'[13]1-Import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"'file:///d:/documents%20and%20settings/chenlihui/local%20settings/temporary%20internet%20files/olk9a/import%20product%20data%20sheet%204%209.xls'#$'1-import product data sheet'.$u$2"</definedName>
    <definedName name="PortSeqLCL">"'file://172.16.4.11/jla%20sh/users/150863.twmpc083/appdata/local/microsoft/windows/temporary%20internet%20files/content.outlook/7s7yezrg/market%20week%20quotation%20sheeet/shopko%20mink%20to%20sherpa%20blanket%20commitment%2020140331.xls'#$''.$ac$2"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'[13]1-Import Product Data Sheet'!$AR$26:$AR$27</definedName>
    <definedName name="PRICE">[6]LIST!$B$2:$B$6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"'file:///d:/documents%20and%20settings/chenlihui/local%20settings/temporary%20internet%20files/olk9a/import%20product%20data%20sheet%204%209.xls'#$'1-import product data sheet'.$x$2"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'[9]DOMESTIC Worksheet'!$AG$3:$AG$12</definedName>
    <definedName name="RUG">#REF!</definedName>
    <definedName name="runnum">'[2]other data'!$BI$2:$BI$18</definedName>
    <definedName name="scalenum">'[2]other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"'file://172.16.4.11/jla%20sh/documents%20and%20settings/zhangmengting/local%20settings/temporary%20internet%20files/content.outlook/ulh9vqi5/poolstock%20print%20mink%20throw%20commit%20131106%20(2).xls'#$''.$bz$6"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"'file://172.16.4.11/jla%20sh/documents%20and%20settings/zhangmengting/local%20settings/temporary%20internet%20files/content.outlook/ulh9vqi5/poolstock%20print%20mink%20throw%20commit%20131106%20(2).xls'#$''.$bz$1"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8" l="1"/>
  <c r="BA3" i="8"/>
  <c r="BA4" i="8"/>
  <c r="BA5" i="8"/>
  <c r="BC5" i="8" l="1"/>
  <c r="AT5" i="8"/>
  <c r="AQ5" i="8"/>
  <c r="AN5" i="8"/>
  <c r="AL5" i="8"/>
  <c r="AJ5" i="8"/>
  <c r="AD5" i="8"/>
  <c r="AE5" i="8" s="1"/>
  <c r="AG5" i="8" s="1"/>
  <c r="BC4" i="8"/>
  <c r="AT4" i="8"/>
  <c r="AQ4" i="8"/>
  <c r="AN4" i="8"/>
  <c r="AL4" i="8"/>
  <c r="AJ4" i="8"/>
  <c r="AD4" i="8"/>
  <c r="AE4" i="8" s="1"/>
  <c r="AG4" i="8" s="1"/>
  <c r="BC3" i="8"/>
  <c r="AT3" i="8"/>
  <c r="AQ3" i="8"/>
  <c r="AN3" i="8"/>
  <c r="AL3" i="8"/>
  <c r="AJ3" i="8"/>
  <c r="AD3" i="8"/>
  <c r="AE3" i="8" s="1"/>
  <c r="AG3" i="8" s="1"/>
  <c r="BC2" i="8"/>
  <c r="AT2" i="8"/>
  <c r="AQ2" i="8"/>
  <c r="AN2" i="8"/>
  <c r="AL2" i="8"/>
  <c r="AJ2" i="8"/>
  <c r="AD2" i="8"/>
  <c r="AE2" i="8" s="1"/>
  <c r="AG2" i="8" s="1"/>
  <c r="AU3" i="8" l="1"/>
  <c r="AV3" i="8" s="1"/>
  <c r="AW3" i="8" s="1"/>
  <c r="AU5" i="8"/>
  <c r="AV5" i="8" s="1"/>
  <c r="BB5" i="8" s="1"/>
  <c r="AU4" i="8"/>
  <c r="AV4" i="8" s="1"/>
  <c r="BB4" i="8" s="1"/>
  <c r="AU2" i="8"/>
  <c r="AV2" i="8" s="1"/>
  <c r="BB2" i="8" s="1"/>
  <c r="BB3" i="8" l="1"/>
  <c r="AW4" i="8"/>
  <c r="AW5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<sst xmlns="http://schemas.openxmlformats.org/spreadsheetml/2006/main" count="105" uniqueCount="79">
  <si>
    <t>Brand</t>
  </si>
  <si>
    <t>Package Type</t>
  </si>
  <si>
    <t>Licensor</t>
  </si>
  <si>
    <t>Normal</t>
  </si>
  <si>
    <t>COMFORTER (SET)</t>
  </si>
  <si>
    <t>CUSHION/POUF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</si>
  <si>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</si>
  <si>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</si>
  <si>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</si>
  <si>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</si>
  <si>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</si>
  <si>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</si>
  <si>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</si>
  <si>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</si>
  <si>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</si>
  <si>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</si>
  <si>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</si>
  <si>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</si>
  <si>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</si>
  <si>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</si>
  <si>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</si>
  <si>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</si>
  <si>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</si>
  <si>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</si>
  <si>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</si>
  <si>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</si>
  <si>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</si>
  <si>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</si>
  <si>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</si>
  <si>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</si>
  <si>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</si>
  <si>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</si>
  <si>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</si>
  <si>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</si>
  <si>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</si>
  <si>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</si>
  <si>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</si>
  <si>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</si>
  <si>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</si>
  <si>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</si>
  <si>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</si>
  <si>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</si>
  <si>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</si>
  <si>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</si>
  <si>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</si>
  <si>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</si>
  <si>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</si>
  <si>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</si>
  <si>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</si>
  <si>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</si>
  <si>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</si>
  <si>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</si>
  <si>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</si>
  <si>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</si>
  <si>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</si>
  <si>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</si>
  <si>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</si>
  <si>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</si>
  <si>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</si>
  <si>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</si>
  <si>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</si>
  <si>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Ribbed Faux Fur Comforter Set</t>
  </si>
  <si>
    <t>Faux Fur comforter Set</t>
  </si>
  <si>
    <t>Comforter: 490gsm Solid Ribbed Faux Fur to 180gsm Solid Mink, 6oz/yd2 Poly Fiber Filling, Jump Tack Stitched with Knife Edge; Sham: Overlap Open on Back, NO Flange; Package: Wire Rim Bag and Insert, Case Pack 2</t>
  </si>
  <si>
    <t>100% Poly 490gsm Faux Fur, 100% Poly 180gsm Mink, 6oz/yd2 Poly Fiber Filling</t>
  </si>
  <si>
    <t>9404.90.9012</t>
  </si>
  <si>
    <t>Ribbed Faux Fur Cushion</t>
  </si>
  <si>
    <t>Faux Fur Cushion</t>
  </si>
  <si>
    <t>Dec Pillow: 490gsm Ribbed Faux Fur for shell, Poly Fiber Filling, Knife Edge.Package: Hang Tag, Case Pack 2</t>
  </si>
  <si>
    <t>100% Poly 490gsm Faux Fur,  Poly Fiber Filling</t>
  </si>
  <si>
    <t>9404.90.9031</t>
  </si>
  <si>
    <t>Ochre</t>
  </si>
  <si>
    <t>June 15th</t>
  </si>
  <si>
    <t>July 15th</t>
  </si>
  <si>
    <t>Ribbed Faux Fur</t>
    <phoneticPr fontId="9" type="noConversion"/>
  </si>
  <si>
    <t>68x90" 20x26" -1pc</t>
    <phoneticPr fontId="13" type="noConversion"/>
  </si>
  <si>
    <t>90x90" 20x26" -2pc</t>
    <phoneticPr fontId="13" type="noConversion"/>
  </si>
  <si>
    <t>104x90" 20x36" - 2pcs</t>
    <phoneticPr fontId="13" type="noConversion"/>
  </si>
  <si>
    <t>20x20"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</si>
</sst>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;\-[$$-409]#,##0.0"/>
    <numFmt numFmtId="193" formatCode="_ [$¥-804]* #,##0.00_ ;_ [$¥-804]* \-#,##0.00_ ;_ [$¥-804]* &quot;-&quot;??_ ;_ @_ 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3" fillId="0" borderId="0">
      <alignment vertical="center"/>
    </xf>
    <xf numFmtId="181" fontId="3" fillId="0" borderId="0"/>
    <xf numFmtId="181" fontId="12" fillId="0" borderId="0"/>
    <xf numFmtId="181" fontId="3" fillId="0" borderId="0">
      <alignment vertical="center"/>
    </xf>
  </cellStyleXfs>
  <cellXfs count="63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7" borderId="3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0" fontId="7" fillId="0" borderId="0" xfId="0" applyNumberFormat="1" applyFont="1" applyAlignment="1">
      <alignment horizontal="center" wrapText="1"/>
    </xf>
    <xf numFmtId="177" fontId="8" fillId="3" borderId="3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177" fontId="8" fillId="5" borderId="3" xfId="1" applyNumberFormat="1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2" fillId="0" borderId="1" xfId="4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177" fontId="0" fillId="2" borderId="1" xfId="5" applyNumberFormat="1" applyFont="1" applyFill="1" applyBorder="1" applyAlignment="1">
      <alignment horizontal="left" vertical="center" wrapText="1"/>
    </xf>
    <xf numFmtId="177" fontId="0" fillId="0" borderId="3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9" fontId="0" fillId="0" borderId="1" xfId="0" applyNumberForma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left" vertical="center" wrapText="1"/>
    </xf>
    <xf numFmtId="10" fontId="0" fillId="0" borderId="1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193" fontId="0" fillId="0" borderId="1" xfId="0" applyNumberFormat="1" applyBorder="1" applyAlignment="1">
      <alignment horizontal="left" vertical="center" wrapText="1"/>
    </xf>
    <xf numFmtId="0" fontId="2" fillId="0" borderId="2" xfId="4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2" fillId="0" borderId="2" xfId="4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11">
    <cellStyle name="Currency 2" xfId="5" xr:uid="{2FAF1D55-D6CB-42D0-8B51-42EB00C03301}"/>
    <cellStyle name="Normal 1 2 4 2" xfId="7" xr:uid="{51266ADE-33A9-45C9-BB6E-DA135D9C9217}"/>
    <cellStyle name="Normal 2" xfId="4" xr:uid="{48B94C46-0AEB-498B-8577-219C43D37EB5}"/>
    <cellStyle name="Normal 2 18 2" xfId="1" xr:uid="{1BA08453-9F65-454B-A4A0-7177E70831F2}"/>
    <cellStyle name="Normal 30 2" xfId="8" xr:uid="{7A23BE0F-9435-473C-8323-9E846BBE9FDC}"/>
    <cellStyle name="Normal 36" xfId="9" xr:uid="{344211E2-D42B-4834-800B-576FCA3BAF23}"/>
    <cellStyle name="Normal_CCD-HSN  1.14.11" xfId="10" xr:uid="{59C879EA-5A03-47EE-8763-23C3170AE3E3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192.168.20.8\Beyond%20Basic\Documents%20and%20Settings\chenlihui\Local%20Settings\Temporary%20Internet%20Files\OLK9A\Import%20Product%20Data%20Sheet%204%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E5"/>
  <sheetViews>
    <sheetView tabSelected="1" workbookViewId="0">
      <selection activeCell="E8" sqref="E8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5" width="7.85546875" style="4" customWidth="1"/>
    <col min="6" max="6" width="11.28515625" style="4" customWidth="1"/>
    <col min="7" max="7" width="11.85546875" style="4" customWidth="1"/>
    <col min="8" max="9" width="12.7109375" style="4" customWidth="1"/>
    <col min="10" max="10" width="25.7109375" style="4" customWidth="1"/>
    <col min="11" max="11" width="15.7109375" style="43" customWidth="1"/>
    <col min="12" max="12" width="23.28515625" style="4" customWidth="1"/>
    <col min="13" max="13" width="11.28515625" style="4" customWidth="1"/>
    <col min="14" max="14" width="6.140625" style="4" customWidth="1"/>
    <col min="15" max="15" width="8.5703125" style="4" customWidth="1"/>
    <col min="16" max="16" width="9.7109375" style="4" bestFit="1" customWidth="1"/>
    <col min="17" max="17" width="13.140625" style="4" bestFit="1" customWidth="1"/>
    <col min="18" max="18" width="5.5703125" style="4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4" customWidth="1"/>
    <col min="25" max="25" width="8.140625" style="36" customWidth="1"/>
    <col min="26" max="26" width="8.7109375" style="36" customWidth="1"/>
    <col min="27" max="27" width="7.140625" style="36" customWidth="1"/>
    <col min="28" max="28" width="9" style="6" customWidth="1"/>
    <col min="29" max="29" width="6.28515625" style="8" customWidth="1"/>
    <col min="30" max="30" width="10" style="40" customWidth="1"/>
    <col min="31" max="31" width="9.85546875" style="8" customWidth="1"/>
    <col min="32" max="32" width="7.85546875" style="4" customWidth="1"/>
    <col min="33" max="33" width="8.85546875" style="7" customWidth="1"/>
    <col min="34" max="34" width="7.85546875" style="4" customWidth="1"/>
    <col min="35" max="35" width="8.42578125" style="9" customWidth="1"/>
    <col min="36" max="36" width="9" style="7" customWidth="1"/>
    <col min="37" max="37" width="7.85546875" style="9" customWidth="1"/>
    <col min="38" max="38" width="5.85546875" style="7" customWidth="1"/>
    <col min="39" max="40" width="9.5703125" style="9" customWidth="1"/>
    <col min="41" max="41" width="10" style="7" customWidth="1"/>
    <col min="42" max="42" width="9.5703125" style="7" customWidth="1"/>
    <col min="43" max="43" width="9.42578125" style="7" customWidth="1"/>
    <col min="44" max="44" width="7.140625" style="9" customWidth="1"/>
    <col min="45" max="45" width="7.85546875" style="9" customWidth="1"/>
    <col min="46" max="46" width="9.5703125" style="7" customWidth="1"/>
    <col min="47" max="47" width="8.140625" style="7" customWidth="1"/>
    <col min="48" max="48" width="9.140625" style="4" customWidth="1"/>
    <col min="49" max="50" width="9.140625" style="4"/>
    <col min="51" max="51" width="10.140625" style="7" customWidth="1"/>
    <col min="52" max="53" width="9.140625" style="7"/>
    <col min="54" max="54" width="10.140625" style="4" bestFit="1" customWidth="1"/>
    <col min="55" max="55" width="11.140625" style="4" bestFit="1" customWidth="1"/>
    <col min="56" max="16384" width="9.140625" style="4"/>
  </cols>
  <sheetData>
    <row r="1" spans="1:57" ht="68.099999999999994" customHeight="1">
      <c r="A1" s="11" t="s">
        <v>6</v>
      </c>
      <c r="B1" s="11" t="s">
        <v>7</v>
      </c>
      <c r="C1" s="34" t="s">
        <v>8</v>
      </c>
      <c r="D1" s="35" t="s">
        <v>0</v>
      </c>
      <c r="E1" s="35" t="s">
        <v>2</v>
      </c>
      <c r="F1" s="13" t="s">
        <v>52</v>
      </c>
      <c r="G1" s="34" t="s">
        <v>9</v>
      </c>
      <c r="H1" s="12" t="s">
        <v>10</v>
      </c>
      <c r="I1" s="33" t="s">
        <v>55</v>
      </c>
      <c r="J1" s="12" t="s">
        <v>11</v>
      </c>
      <c r="K1" s="33" t="s">
        <v>58</v>
      </c>
      <c r="L1" s="12" t="s">
        <v>12</v>
      </c>
      <c r="M1" s="12" t="s">
        <v>13</v>
      </c>
      <c r="N1" s="34" t="s">
        <v>14</v>
      </c>
      <c r="O1" s="34" t="s">
        <v>60</v>
      </c>
      <c r="P1" s="34" t="s">
        <v>15</v>
      </c>
      <c r="Q1" s="34" t="s">
        <v>16</v>
      </c>
      <c r="R1" s="33" t="s">
        <v>56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37" t="s">
        <v>22</v>
      </c>
      <c r="Z1" s="37" t="s">
        <v>23</v>
      </c>
      <c r="AA1" s="37" t="s">
        <v>24</v>
      </c>
      <c r="AB1" s="20" t="s">
        <v>25</v>
      </c>
      <c r="AC1" s="21" t="s">
        <v>26</v>
      </c>
      <c r="AD1" s="41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38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39" t="s">
        <v>47</v>
      </c>
      <c r="AY1" s="44" t="s">
        <v>59</v>
      </c>
      <c r="AZ1" s="11" t="s">
        <v>48</v>
      </c>
      <c r="BA1" s="11" t="s">
        <v>49</v>
      </c>
      <c r="BB1" s="27" t="s">
        <v>50</v>
      </c>
      <c r="BC1" s="27" t="s">
        <v>51</v>
      </c>
      <c r="BD1" s="4" t="s">
        <v>72</v>
      </c>
      <c r="BE1" s="4" t="s">
        <v>73</v>
      </c>
    </row>
    <row r="2" spans="1:57" ht="30" customHeight="1">
      <c r="A2" s="28">
        <v>9</v>
      </c>
      <c r="B2" s="2"/>
      <c r="C2" s="2"/>
      <c r="D2" s="2"/>
      <c r="E2" s="2"/>
      <c r="F2" s="59" t="s">
        <v>4</v>
      </c>
      <c r="G2" s="1" t="s">
        <v>74</v>
      </c>
      <c r="H2" s="59" t="s">
        <v>61</v>
      </c>
      <c r="I2" s="59" t="s">
        <v>62</v>
      </c>
      <c r="J2" s="59" t="s">
        <v>63</v>
      </c>
      <c r="K2" s="58" t="s">
        <v>64</v>
      </c>
      <c r="L2" s="62" t="s">
        <v>75</v>
      </c>
      <c r="M2" s="45" t="s">
        <v>71</v>
      </c>
      <c r="N2" s="2"/>
      <c r="O2" s="2"/>
      <c r="P2" s="2"/>
      <c r="Q2" s="2"/>
      <c r="R2" s="45" t="s">
        <v>54</v>
      </c>
      <c r="S2" s="47">
        <v>156.30000000000001</v>
      </c>
      <c r="T2" s="48">
        <v>7.95</v>
      </c>
      <c r="U2" s="49">
        <v>19.66</v>
      </c>
      <c r="V2" s="50">
        <v>19.66</v>
      </c>
      <c r="W2" s="57">
        <v>153</v>
      </c>
      <c r="X2" s="45" t="s">
        <v>3</v>
      </c>
      <c r="Y2" s="52">
        <v>58</v>
      </c>
      <c r="Z2" s="52">
        <v>53</v>
      </c>
      <c r="AA2" s="52">
        <v>46</v>
      </c>
      <c r="AB2" s="48">
        <v>2</v>
      </c>
      <c r="AC2" s="53">
        <v>2</v>
      </c>
      <c r="AD2" s="42">
        <f t="shared" ref="AD2:AD5" si="0">IF(Y2="","",Y2*Z2*AA2/1000000)</f>
        <v>0.14099999999999999</v>
      </c>
      <c r="AE2" s="29">
        <f t="shared" ref="AE2:AE5" si="1">IF(AC2="","",65/AD2*AC2)</f>
        <v>922</v>
      </c>
      <c r="AF2" s="45">
        <v>5400</v>
      </c>
      <c r="AG2" s="30">
        <f t="shared" ref="AG2:AG5" si="2">IF(ISERROR(AF2/AE2),"",AF2/AE2)</f>
        <v>5.86</v>
      </c>
      <c r="AH2" s="45" t="s">
        <v>65</v>
      </c>
      <c r="AI2" s="55">
        <v>0.14000000000000001</v>
      </c>
      <c r="AJ2" s="30">
        <f t="shared" ref="AJ2:AJ5" si="3">IF(ISERROR(V2*AI2),"",V2*AI2)</f>
        <v>2.75</v>
      </c>
      <c r="AK2" s="55">
        <v>0.01</v>
      </c>
      <c r="AL2" s="30">
        <f t="shared" ref="AL2:AL5" si="4">IF(ISERROR(AX2*AK2),"",AX2*AK2)</f>
        <v>0.24</v>
      </c>
      <c r="AM2" s="31"/>
      <c r="AN2" s="30">
        <f t="shared" ref="AN2:AN5" si="5">IF(ISERROR(AX2*AM2),"",AX2*AM2)</f>
        <v>0</v>
      </c>
      <c r="AO2" s="2"/>
      <c r="AP2" s="55">
        <v>0</v>
      </c>
      <c r="AQ2" s="30">
        <f t="shared" ref="AQ2:AQ5" si="6">IF(ISERROR(AX2*AP2),"",AX2*AP2)</f>
        <v>0</v>
      </c>
      <c r="AR2" s="10"/>
      <c r="AS2" s="55">
        <v>0</v>
      </c>
      <c r="AT2" s="30">
        <f t="shared" ref="AT2:AT5" si="7">IF(ISERROR(AX2*AS2),"",AX2*AS2)</f>
        <v>0</v>
      </c>
      <c r="AU2" s="30">
        <f t="shared" ref="AU2:AU5" si="8">IF(ISERROR(AL2+AN2+AQ2+AT2),"",AL2+AN2+AQ2+AT2)</f>
        <v>0.24</v>
      </c>
      <c r="AV2" s="30">
        <f t="shared" ref="AV2:AV5" si="9">IF(ISERROR(V2+AU2),"",V2+AU2)</f>
        <v>19.899999999999999</v>
      </c>
      <c r="AW2" s="32">
        <f t="shared" ref="AW2:AW5" si="10">IF(ISERROR((AX2-AV2)/AX2),"",(AX2-AV2)/AX2)</f>
        <v>0.16389999999999999</v>
      </c>
      <c r="AX2" s="54">
        <v>23.8</v>
      </c>
      <c r="AY2" s="10"/>
      <c r="AZ2" s="51" t="s">
        <v>57</v>
      </c>
      <c r="BA2" s="56">
        <f t="shared" ref="BA2:BA5" si="11">BD2+BE2</f>
        <v>120</v>
      </c>
      <c r="BB2" s="30">
        <f t="shared" ref="BB2:BB5" si="12">IF(ISERROR(AV2*BA2),"",AV2*BA2)</f>
        <v>2388</v>
      </c>
      <c r="BC2" s="30">
        <f t="shared" ref="BC2:BC5" si="13">IF(ISERROR(AX2*BA2),"",AX2*BA2)</f>
        <v>2856</v>
      </c>
      <c r="BD2" s="3">
        <v>60</v>
      </c>
      <c r="BE2" s="4">
        <v>60</v>
      </c>
    </row>
    <row r="3" spans="1:57" ht="60">
      <c r="A3" s="28">
        <v>10</v>
      </c>
      <c r="B3" s="2"/>
      <c r="C3" s="2"/>
      <c r="D3" s="2"/>
      <c r="E3" s="2"/>
      <c r="F3" s="59" t="s">
        <v>4</v>
      </c>
      <c r="G3" s="1" t="s">
        <v>74</v>
      </c>
      <c r="H3" s="59" t="s">
        <v>61</v>
      </c>
      <c r="I3" s="59" t="s">
        <v>62</v>
      </c>
      <c r="J3" s="60" t="s">
        <v>63</v>
      </c>
      <c r="K3" s="61" t="s">
        <v>64</v>
      </c>
      <c r="L3" s="62" t="s">
        <v>76</v>
      </c>
      <c r="M3" s="45" t="s">
        <v>71</v>
      </c>
      <c r="N3" s="2"/>
      <c r="O3" s="2"/>
      <c r="P3" s="2"/>
      <c r="Q3" s="2"/>
      <c r="R3" s="45" t="s">
        <v>54</v>
      </c>
      <c r="S3" s="47">
        <v>185.6</v>
      </c>
      <c r="T3" s="48">
        <v>7.95</v>
      </c>
      <c r="U3" s="49">
        <v>23.35</v>
      </c>
      <c r="V3" s="50">
        <v>23.35</v>
      </c>
      <c r="W3" s="57">
        <v>181</v>
      </c>
      <c r="X3" s="45" t="s">
        <v>3</v>
      </c>
      <c r="Y3" s="52">
        <v>58</v>
      </c>
      <c r="Z3" s="52">
        <v>53</v>
      </c>
      <c r="AA3" s="52">
        <v>51</v>
      </c>
      <c r="AB3" s="48">
        <v>2</v>
      </c>
      <c r="AC3" s="56">
        <v>2</v>
      </c>
      <c r="AD3" s="42">
        <f t="shared" si="0"/>
        <v>0.157</v>
      </c>
      <c r="AE3" s="29">
        <f t="shared" si="1"/>
        <v>828</v>
      </c>
      <c r="AF3" s="45">
        <v>5400</v>
      </c>
      <c r="AG3" s="30">
        <f t="shared" si="2"/>
        <v>6.52</v>
      </c>
      <c r="AH3" s="45" t="s">
        <v>65</v>
      </c>
      <c r="AI3" s="55">
        <v>0.14000000000000001</v>
      </c>
      <c r="AJ3" s="30">
        <f t="shared" si="3"/>
        <v>3.27</v>
      </c>
      <c r="AK3" s="55">
        <v>0.01</v>
      </c>
      <c r="AL3" s="30">
        <f t="shared" si="4"/>
        <v>0.28000000000000003</v>
      </c>
      <c r="AM3" s="31"/>
      <c r="AN3" s="30">
        <f t="shared" si="5"/>
        <v>0</v>
      </c>
      <c r="AO3" s="2"/>
      <c r="AP3" s="55">
        <v>0</v>
      </c>
      <c r="AQ3" s="30">
        <f t="shared" si="6"/>
        <v>0</v>
      </c>
      <c r="AR3" s="10"/>
      <c r="AS3" s="55">
        <v>0</v>
      </c>
      <c r="AT3" s="30">
        <f t="shared" si="7"/>
        <v>0</v>
      </c>
      <c r="AU3" s="30">
        <f t="shared" si="8"/>
        <v>0.28000000000000003</v>
      </c>
      <c r="AV3" s="30">
        <f t="shared" si="9"/>
        <v>23.63</v>
      </c>
      <c r="AW3" s="32">
        <f t="shared" si="10"/>
        <v>0.16769999999999999</v>
      </c>
      <c r="AX3" s="54">
        <v>28.39</v>
      </c>
      <c r="AY3" s="10"/>
      <c r="AZ3" s="51" t="s">
        <v>57</v>
      </c>
      <c r="BA3" s="56">
        <f t="shared" si="11"/>
        <v>560</v>
      </c>
      <c r="BB3" s="30">
        <f t="shared" si="12"/>
        <v>13232.8</v>
      </c>
      <c r="BC3" s="30">
        <f t="shared" si="13"/>
        <v>15898.4</v>
      </c>
      <c r="BD3" s="3">
        <v>280</v>
      </c>
      <c r="BE3" s="4">
        <v>280</v>
      </c>
    </row>
    <row r="4" spans="1:57" ht="60">
      <c r="A4" s="28">
        <v>11</v>
      </c>
      <c r="B4" s="2"/>
      <c r="C4" s="2"/>
      <c r="D4" s="2"/>
      <c r="E4" s="2"/>
      <c r="F4" s="59" t="s">
        <v>4</v>
      </c>
      <c r="G4" s="1" t="s">
        <v>74</v>
      </c>
      <c r="H4" s="59" t="s">
        <v>61</v>
      </c>
      <c r="I4" s="59" t="s">
        <v>62</v>
      </c>
      <c r="J4" s="60" t="s">
        <v>63</v>
      </c>
      <c r="K4" s="61" t="s">
        <v>64</v>
      </c>
      <c r="L4" s="62" t="s">
        <v>77</v>
      </c>
      <c r="M4" s="45" t="s">
        <v>71</v>
      </c>
      <c r="N4" s="2"/>
      <c r="O4" s="2"/>
      <c r="P4" s="2"/>
      <c r="Q4" s="2"/>
      <c r="R4" s="45" t="s">
        <v>54</v>
      </c>
      <c r="S4" s="47">
        <v>219.9</v>
      </c>
      <c r="T4" s="48">
        <v>7.95</v>
      </c>
      <c r="U4" s="49">
        <v>27.66</v>
      </c>
      <c r="V4" s="50">
        <v>27.66</v>
      </c>
      <c r="W4" s="57">
        <v>215</v>
      </c>
      <c r="X4" s="45" t="s">
        <v>3</v>
      </c>
      <c r="Y4" s="52">
        <v>58</v>
      </c>
      <c r="Z4" s="52">
        <v>53</v>
      </c>
      <c r="AA4" s="52">
        <v>56</v>
      </c>
      <c r="AB4" s="48">
        <v>2</v>
      </c>
      <c r="AC4" s="56">
        <v>2</v>
      </c>
      <c r="AD4" s="42">
        <f t="shared" si="0"/>
        <v>0.17199999999999999</v>
      </c>
      <c r="AE4" s="29">
        <f t="shared" si="1"/>
        <v>756</v>
      </c>
      <c r="AF4" s="45">
        <v>5400</v>
      </c>
      <c r="AG4" s="30">
        <f t="shared" si="2"/>
        <v>7.14</v>
      </c>
      <c r="AH4" s="45" t="s">
        <v>65</v>
      </c>
      <c r="AI4" s="55">
        <v>0.14000000000000001</v>
      </c>
      <c r="AJ4" s="30">
        <f t="shared" si="3"/>
        <v>3.87</v>
      </c>
      <c r="AK4" s="55">
        <v>0.01</v>
      </c>
      <c r="AL4" s="30">
        <f t="shared" si="4"/>
        <v>0.33</v>
      </c>
      <c r="AM4" s="31"/>
      <c r="AN4" s="30">
        <f t="shared" si="5"/>
        <v>0</v>
      </c>
      <c r="AO4" s="2"/>
      <c r="AP4" s="55">
        <v>0</v>
      </c>
      <c r="AQ4" s="30">
        <f t="shared" si="6"/>
        <v>0</v>
      </c>
      <c r="AR4" s="10"/>
      <c r="AS4" s="55">
        <v>0</v>
      </c>
      <c r="AT4" s="30">
        <f t="shared" si="7"/>
        <v>0</v>
      </c>
      <c r="AU4" s="30">
        <f t="shared" si="8"/>
        <v>0.33</v>
      </c>
      <c r="AV4" s="30">
        <f t="shared" si="9"/>
        <v>27.99</v>
      </c>
      <c r="AW4" s="32">
        <f t="shared" si="10"/>
        <v>0.1605</v>
      </c>
      <c r="AX4" s="54">
        <v>33.340000000000003</v>
      </c>
      <c r="AY4" s="10"/>
      <c r="AZ4" s="51" t="s">
        <v>57</v>
      </c>
      <c r="BA4" s="56">
        <f t="shared" si="11"/>
        <v>280</v>
      </c>
      <c r="BB4" s="30">
        <f t="shared" si="12"/>
        <v>7837.2</v>
      </c>
      <c r="BC4" s="30">
        <f t="shared" si="13"/>
        <v>9335.2000000000007</v>
      </c>
      <c r="BD4" s="3">
        <v>140</v>
      </c>
      <c r="BE4" s="4">
        <v>140</v>
      </c>
    </row>
    <row r="5" spans="1:57" ht="60">
      <c r="A5" s="28">
        <v>12</v>
      </c>
      <c r="B5" s="2"/>
      <c r="C5" s="2"/>
      <c r="D5" s="2"/>
      <c r="E5" s="2"/>
      <c r="F5" s="45" t="s">
        <v>5</v>
      </c>
      <c r="G5" s="1" t="s">
        <v>74</v>
      </c>
      <c r="H5" s="45" t="s">
        <v>66</v>
      </c>
      <c r="I5" s="45" t="s">
        <v>67</v>
      </c>
      <c r="J5" s="45" t="s">
        <v>68</v>
      </c>
      <c r="K5" s="46" t="s">
        <v>69</v>
      </c>
      <c r="L5" s="62" t="s">
        <v>78</v>
      </c>
      <c r="M5" s="45" t="s">
        <v>71</v>
      </c>
      <c r="N5" s="2"/>
      <c r="O5" s="2"/>
      <c r="P5" s="2"/>
      <c r="Q5" s="2"/>
      <c r="R5" s="45" t="s">
        <v>53</v>
      </c>
      <c r="S5" s="47">
        <v>27.3</v>
      </c>
      <c r="T5" s="48">
        <v>7.95</v>
      </c>
      <c r="U5" s="49">
        <v>3.43</v>
      </c>
      <c r="V5" s="50">
        <v>3.43</v>
      </c>
      <c r="W5" s="57">
        <v>26.5</v>
      </c>
      <c r="X5" s="45" t="s">
        <v>3</v>
      </c>
      <c r="Y5" s="52">
        <v>48</v>
      </c>
      <c r="Z5" s="52">
        <v>48</v>
      </c>
      <c r="AA5" s="52">
        <v>23</v>
      </c>
      <c r="AB5" s="48">
        <v>2</v>
      </c>
      <c r="AC5" s="56">
        <v>2</v>
      </c>
      <c r="AD5" s="42">
        <f t="shared" si="0"/>
        <v>5.2999999999999999E-2</v>
      </c>
      <c r="AE5" s="29">
        <f t="shared" si="1"/>
        <v>2453</v>
      </c>
      <c r="AF5" s="45">
        <v>5400</v>
      </c>
      <c r="AG5" s="30">
        <f t="shared" si="2"/>
        <v>2.2000000000000002</v>
      </c>
      <c r="AH5" s="45" t="s">
        <v>70</v>
      </c>
      <c r="AI5" s="55">
        <v>0.14000000000000001</v>
      </c>
      <c r="AJ5" s="30">
        <f t="shared" si="3"/>
        <v>0.48</v>
      </c>
      <c r="AK5" s="55">
        <v>0.01</v>
      </c>
      <c r="AL5" s="30">
        <f t="shared" si="4"/>
        <v>0.04</v>
      </c>
      <c r="AM5" s="31"/>
      <c r="AN5" s="30">
        <f t="shared" si="5"/>
        <v>0</v>
      </c>
      <c r="AO5" s="2"/>
      <c r="AP5" s="55">
        <v>0</v>
      </c>
      <c r="AQ5" s="30">
        <f t="shared" si="6"/>
        <v>0</v>
      </c>
      <c r="AR5" s="10"/>
      <c r="AS5" s="55">
        <v>0</v>
      </c>
      <c r="AT5" s="30">
        <f t="shared" si="7"/>
        <v>0</v>
      </c>
      <c r="AU5" s="30">
        <f t="shared" si="8"/>
        <v>0.04</v>
      </c>
      <c r="AV5" s="30">
        <f t="shared" si="9"/>
        <v>3.47</v>
      </c>
      <c r="AW5" s="32">
        <f t="shared" si="10"/>
        <v>0.19109999999999999</v>
      </c>
      <c r="AX5" s="54">
        <v>4.29</v>
      </c>
      <c r="AY5" s="10"/>
      <c r="AZ5" s="51" t="s">
        <v>57</v>
      </c>
      <c r="BA5" s="56">
        <f t="shared" si="11"/>
        <v>800</v>
      </c>
      <c r="BB5" s="30">
        <f t="shared" si="12"/>
        <v>2776</v>
      </c>
      <c r="BC5" s="30">
        <f t="shared" si="13"/>
        <v>3432</v>
      </c>
      <c r="BD5" s="3">
        <v>400</v>
      </c>
      <c r="BE5" s="4">
        <v>400</v>
      </c>
    </row>
  </sheetData>
  <sheetProtection insertRows="0" deleteRows="0" sort="0"/>
  <protectedRanges>
    <protectedRange sqref="AZ1 AM1:AN1 P6:AU238 L2:N238 BA2:BA5 P2:AX5 A6:J238 A2:F5 H2:J5" name="Range1"/>
    <protectedRange sqref="K2:K245" name="Range1_1"/>
    <protectedRange sqref="AY2:AY240" name="Range1_2"/>
    <protectedRange sqref="O2:O240" name="Range1_3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3ABC40F-D9F0-4933-81EB-0AB4607EDD7B}">
          <x14:formula1>
            <xm:f>#REF!</xm:f>
          </x14:formula1>
          <xm:sqref>F2:F5</xm:sqref>
        </x14:dataValidation>
        <x14:dataValidation type="list" allowBlank="1" showInputMessage="1" showErrorMessage="1" xr:uid="{1395DBF2-9719-490D-A5F3-FDB71566C045}">
          <x14:formula1>
            <xm:f>#REF!</xm:f>
          </x14:formula1>
          <xm:sqref>D2:D5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X2:X5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R2:R5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AZ2:AZ5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2025-12-15T02:12:27Z</dcterms:modified>
</cp:coreProperties>
</file>