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  <externalReference r:id="rId3"/>
  </externalReferences>
  <definedNames>
    <definedName name="_xlnm._FilterDatabase" localSheetId="0" hidden="1">Item!$A$1:$BB$10</definedName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[2]a!$A$10:$B$35</definedName>
    <definedName name="UNIT">[1]Sheet1!$EF$2:$EF$3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4" i="5" l="1"/>
  <c r="BB13" i="5"/>
  <c r="AU13" i="5"/>
  <c r="AR13" i="5"/>
  <c r="AP13" i="5"/>
  <c r="AN13" i="5"/>
  <c r="AL13" i="5"/>
  <c r="AI13" i="5"/>
  <c r="AB13" i="5"/>
  <c r="AD13" i="5" s="1"/>
  <c r="AF13" i="5" s="1"/>
  <c r="BB12" i="5"/>
  <c r="AU12" i="5"/>
  <c r="AR12" i="5"/>
  <c r="AP12" i="5"/>
  <c r="AN12" i="5"/>
  <c r="AL12" i="5"/>
  <c r="AI12" i="5"/>
  <c r="AB12" i="5"/>
  <c r="AD12" i="5" s="1"/>
  <c r="AF12" i="5" s="1"/>
  <c r="BB11" i="5"/>
  <c r="AU11" i="5"/>
  <c r="AR11" i="5"/>
  <c r="AP11" i="5"/>
  <c r="AN11" i="5"/>
  <c r="AL11" i="5"/>
  <c r="AI11" i="5"/>
  <c r="AB11" i="5"/>
  <c r="AD11" i="5" s="1"/>
  <c r="AF11" i="5" s="1"/>
  <c r="AV12" i="5" l="1"/>
  <c r="AJ11" i="5"/>
  <c r="AW11" i="5" s="1"/>
  <c r="AJ12" i="5"/>
  <c r="AJ13" i="5"/>
  <c r="AV11" i="5"/>
  <c r="AV13" i="5"/>
  <c r="BA11" i="5" l="1"/>
  <c r="AX11" i="5"/>
  <c r="AW12" i="5"/>
  <c r="BA12" i="5" s="1"/>
  <c r="AX12" i="5"/>
  <c r="AW13" i="5"/>
  <c r="AU3" i="5"/>
  <c r="AU4" i="5"/>
  <c r="AU5" i="5"/>
  <c r="AU6" i="5"/>
  <c r="AU7" i="5"/>
  <c r="AU8" i="5"/>
  <c r="AU9" i="5"/>
  <c r="AU10" i="5"/>
  <c r="AU2" i="5"/>
  <c r="AX13" i="5" l="1"/>
  <c r="BA13" i="5"/>
  <c r="AR3" i="5"/>
  <c r="AR4" i="5"/>
  <c r="AR5" i="5"/>
  <c r="AR6" i="5"/>
  <c r="AR7" i="5"/>
  <c r="AR8" i="5"/>
  <c r="AR9" i="5"/>
  <c r="AR10" i="5"/>
  <c r="AR2" i="5"/>
  <c r="AI9" i="5"/>
  <c r="AI10" i="5"/>
  <c r="AI3" i="5"/>
  <c r="AI4" i="5"/>
  <c r="AI5" i="5"/>
  <c r="AI6" i="5"/>
  <c r="AI7" i="5"/>
  <c r="AI8" i="5"/>
  <c r="AI2" i="5"/>
  <c r="BB3" i="5"/>
  <c r="BB4" i="5"/>
  <c r="BB5" i="5"/>
  <c r="BB6" i="5"/>
  <c r="BB7" i="5"/>
  <c r="BB8" i="5"/>
  <c r="BB9" i="5"/>
  <c r="BB10" i="5"/>
  <c r="AP10" i="5"/>
  <c r="AN10" i="5"/>
  <c r="AL10" i="5"/>
  <c r="AB10" i="5"/>
  <c r="AD10" i="5" s="1"/>
  <c r="AF10" i="5" s="1"/>
  <c r="AP9" i="5"/>
  <c r="AN9" i="5"/>
  <c r="AL9" i="5"/>
  <c r="AB9" i="5"/>
  <c r="AD9" i="5" s="1"/>
  <c r="AF9" i="5" s="1"/>
  <c r="AP8" i="5"/>
  <c r="AN8" i="5"/>
  <c r="AL8" i="5"/>
  <c r="AB8" i="5"/>
  <c r="AD8" i="5" s="1"/>
  <c r="AF8" i="5" s="1"/>
  <c r="AP7" i="5"/>
  <c r="AN7" i="5"/>
  <c r="AL7" i="5"/>
  <c r="AB7" i="5"/>
  <c r="AD7" i="5" s="1"/>
  <c r="AF7" i="5" s="1"/>
  <c r="AP6" i="5"/>
  <c r="AN6" i="5"/>
  <c r="AL6" i="5"/>
  <c r="AB6" i="5"/>
  <c r="AD6" i="5" s="1"/>
  <c r="AF6" i="5" s="1"/>
  <c r="AP5" i="5"/>
  <c r="AN5" i="5"/>
  <c r="AL5" i="5"/>
  <c r="AB5" i="5"/>
  <c r="AD5" i="5" s="1"/>
  <c r="AF5" i="5" s="1"/>
  <c r="AP4" i="5"/>
  <c r="AN4" i="5"/>
  <c r="AL4" i="5"/>
  <c r="AB4" i="5"/>
  <c r="AD4" i="5" s="1"/>
  <c r="AF4" i="5" s="1"/>
  <c r="AP3" i="5"/>
  <c r="AN3" i="5"/>
  <c r="AL3" i="5"/>
  <c r="AB3" i="5"/>
  <c r="AD3" i="5" s="1"/>
  <c r="AF3" i="5" s="1"/>
  <c r="BB2" i="5"/>
  <c r="AP2" i="5"/>
  <c r="AN2" i="5"/>
  <c r="AL2" i="5"/>
  <c r="AB2" i="5"/>
  <c r="AD2" i="5" s="1"/>
  <c r="AF2" i="5" s="1"/>
  <c r="BB14" i="5" l="1"/>
  <c r="AJ6" i="5"/>
  <c r="AV6" i="5"/>
  <c r="AV4" i="5"/>
  <c r="AJ2" i="5"/>
  <c r="AV7" i="5"/>
  <c r="AJ3" i="5"/>
  <c r="AJ10" i="5"/>
  <c r="AV9" i="5"/>
  <c r="AV3" i="5"/>
  <c r="AV10" i="5"/>
  <c r="AV8" i="5"/>
  <c r="AV5" i="5"/>
  <c r="AV2" i="5"/>
  <c r="AJ7" i="5"/>
  <c r="AJ5" i="5"/>
  <c r="AJ4" i="5"/>
  <c r="AJ9" i="5"/>
  <c r="AJ8" i="5"/>
  <c r="AW7" i="5" l="1"/>
  <c r="AX7" i="5" s="1"/>
  <c r="AW3" i="5"/>
  <c r="AW9" i="5"/>
  <c r="AW6" i="5"/>
  <c r="AW10" i="5"/>
  <c r="AW5" i="5"/>
  <c r="AX5" i="5" s="1"/>
  <c r="AW2" i="5"/>
  <c r="BA2" i="5" s="1"/>
  <c r="AW8" i="5"/>
  <c r="AW4" i="5"/>
  <c r="BA8" i="5" l="1"/>
  <c r="AX8" i="5"/>
  <c r="BA3" i="5"/>
  <c r="AX3" i="5"/>
  <c r="BA10" i="5"/>
  <c r="AX10" i="5"/>
  <c r="BA6" i="5"/>
  <c r="AX6" i="5"/>
  <c r="BA9" i="5"/>
  <c r="AX9" i="5"/>
  <c r="BA4" i="5"/>
  <c r="AX4" i="5"/>
  <c r="BA7" i="5"/>
  <c r="BA5" i="5"/>
  <c r="AX2" i="5"/>
  <c r="BA14" i="5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<sst xmlns="http://schemas.openxmlformats.org/spreadsheetml/2006/main" count="231" uniqueCount="94">
  <si>
    <t>Brand</t>
  </si>
  <si>
    <t>Package Type</t>
  </si>
  <si>
    <t>Licensor</t>
  </si>
  <si>
    <t>Normal</t>
  </si>
  <si>
    <t>finch + robin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</si>
  <si>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</si>
  <si>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</si>
  <si>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</si>
  <si>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</si>
  <si>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</si>
  <si>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</si>
  <si>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</si>
  <si>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</si>
  <si>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</si>
  <si>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</si>
  <si>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</si>
  <si>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</si>
  <si>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</si>
  <si>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</si>
  <si>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</si>
  <si>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</si>
  <si>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</si>
  <si>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</si>
  <si>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</si>
  <si>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</si>
  <si>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</si>
  <si>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</si>
  <si>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</si>
  <si>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</si>
  <si>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</si>
  <si>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</si>
  <si>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</si>
  <si>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</si>
  <si>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</si>
  <si>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</si>
  <si>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</si>
  <si>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</si>
  <si>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</si>
  <si>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</si>
  <si>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</si>
  <si>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</si>
  <si>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</si>
  <si>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</si>
  <si>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LDP Cost with Load $</t>
  </si>
  <si>
    <t>Total Quantity</t>
  </si>
  <si>
    <t>Total Cost</t>
  </si>
  <si>
    <t>Total Sales</t>
  </si>
  <si>
    <t>JLA POE MU%</t>
  </si>
  <si>
    <t>JLA POE Dead Net Price</t>
  </si>
  <si>
    <t>SHEET/SHEET SET</t>
  </si>
  <si>
    <t>UCCPM Price</t>
  </si>
  <si>
    <t>Load 3 %</t>
  </si>
  <si>
    <t>Load 3 $</t>
  </si>
  <si>
    <t>Load 3</t>
  </si>
  <si>
    <t>Customer Item#</t>
  </si>
  <si>
    <t>Container #</t>
  </si>
  <si>
    <t>Trim</t>
  </si>
  <si>
    <t>Material-Short</t>
  </si>
  <si>
    <t>Queen:90"x102"/20"x30"(4)/60"x80"+14"</t>
  </si>
  <si>
    <t>Full: 86"x96"/20"x30"(4)/54"x75"+14"</t>
  </si>
  <si>
    <t>100% polyester</t>
  </si>
  <si>
    <t>100% polyester</t>
    <phoneticPr fontId="12" type="noConversion"/>
  </si>
  <si>
    <t>King:108"x102"/20"x40"(4)/78"x80"+14"</t>
  </si>
  <si>
    <t>Print</t>
  </si>
  <si>
    <t>100% polyester, printed</t>
    <phoneticPr fontId="12" type="noConversion"/>
  </si>
  <si>
    <t>With 2 extra white(11-0601TCX ) pillowcases</t>
    <phoneticPr fontId="12" type="noConversion"/>
  </si>
  <si>
    <t>printed brushed polyester microfiber sheets, 4" single needle hem, PVC bag with inserts</t>
    <phoneticPr fontId="12" type="noConversion"/>
  </si>
  <si>
    <t>Print Sheet Set</t>
    <phoneticPr fontId="12" type="noConversion"/>
  </si>
  <si>
    <t>WHITE  FLORAL STRIPE</t>
    <phoneticPr fontId="12" type="noConversion"/>
  </si>
  <si>
    <t>6302.22.2020</t>
    <phoneticPr fontId="12" type="noConversion"/>
  </si>
  <si>
    <t>100233738FL</t>
    <phoneticPr fontId="12" type="noConversion"/>
  </si>
  <si>
    <t>100233738QN</t>
    <phoneticPr fontId="12" type="noConversion"/>
  </si>
  <si>
    <t>100233740FL</t>
    <phoneticPr fontId="12" type="noConversion"/>
  </si>
  <si>
    <t>100233740QN</t>
    <phoneticPr fontId="12" type="noConversion"/>
  </si>
  <si>
    <t>100233740KG</t>
    <phoneticPr fontId="12" type="noConversion"/>
  </si>
  <si>
    <t>100233739FL</t>
    <phoneticPr fontId="12" type="noConversion"/>
  </si>
  <si>
    <t>100233739KG</t>
    <phoneticPr fontId="12" type="noConversion"/>
  </si>
  <si>
    <t>100233739QN</t>
    <phoneticPr fontId="12" type="noConversion"/>
  </si>
  <si>
    <t>WHITE PARIS SPRING</t>
    <phoneticPr fontId="12" type="noConversion"/>
  </si>
  <si>
    <t>100233738KG</t>
    <phoneticPr fontId="12" type="noConversion"/>
  </si>
  <si>
    <t>WHITE GREEN GRID</t>
    <phoneticPr fontId="12" type="noConversion"/>
  </si>
  <si>
    <t>PINK ROCOCO FLORAL</t>
    <phoneticPr fontId="12" type="noConversion"/>
  </si>
  <si>
    <t>MST20-6338</t>
  </si>
  <si>
    <t>MST20-6339</t>
  </si>
  <si>
    <t>MST20-6340</t>
  </si>
  <si>
    <t>MST20-6341</t>
  </si>
  <si>
    <t>MST20-6342</t>
  </si>
  <si>
    <t>MST20-6343</t>
  </si>
  <si>
    <t>MST20-6344</t>
  </si>
  <si>
    <t>MST20-6345</t>
  </si>
  <si>
    <t>MST20-6346</t>
  </si>
  <si>
    <t>MST20-6347</t>
  </si>
  <si>
    <t>MST20-6348</t>
  </si>
  <si>
    <t>MST20-6349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</si>
</sst>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1" formatCode="0.0"/>
    <numFmt numFmtId="182" formatCode="0.000"/>
    <numFmt numFmtId="185" formatCode="_ &quot;Rs.&quot;\ * #,##0.00_ ;_ &quot;Rs.&quot;\ * \-#,##0.00_ ;_ &quot;Rs.&quot;\ * &quot;-&quot;??_ ;_ @_ "/>
    <numFmt numFmtId="190" formatCode="_(* #,##0.00_);_(* \(#,##0.00\);_(* &quot;-&quot;??_);_(@_)"/>
    <numFmt numFmtId="194" formatCode="0_);\(0\)"/>
    <numFmt numFmtId="195" formatCode="0.00_);[Red]\(0.00\)"/>
  </numFmts>
  <fonts count="16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6">
    <xf numFmtId="0" fontId="0" fillId="0" borderId="0"/>
    <xf numFmtId="0" fontId="7" fillId="0" borderId="0"/>
    <xf numFmtId="0" fontId="7" fillId="0" borderId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179" fontId="7" fillId="0" borderId="0"/>
    <xf numFmtId="9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9" fontId="7" fillId="0" borderId="0"/>
    <xf numFmtId="0" fontId="6" fillId="0" borderId="0"/>
    <xf numFmtId="9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" fillId="0" borderId="0"/>
    <xf numFmtId="9" fontId="6" fillId="0" borderId="0" applyFont="0" applyFill="0" applyBorder="0" applyAlignment="0" applyProtection="0">
      <alignment vertical="center"/>
    </xf>
    <xf numFmtId="0" fontId="13" fillId="0" borderId="0"/>
    <xf numFmtId="9" fontId="13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76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76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6" fillId="0" borderId="0" xfId="4" applyAlignment="1">
      <alignment horizontal="center" wrapText="1"/>
    </xf>
    <xf numFmtId="0" fontId="6" fillId="0" borderId="0" xfId="4" applyAlignment="1">
      <alignment wrapText="1"/>
    </xf>
    <xf numFmtId="10" fontId="6" fillId="0" borderId="0" xfId="4" applyNumberFormat="1" applyAlignment="1">
      <alignment wrapText="1"/>
    </xf>
    <xf numFmtId="177" fontId="6" fillId="0" borderId="0" xfId="4" applyNumberFormat="1" applyAlignment="1">
      <alignment wrapText="1"/>
    </xf>
    <xf numFmtId="0" fontId="5" fillId="0" borderId="1" xfId="4" applyFont="1" applyBorder="1" applyAlignment="1">
      <alignment horizontal="center" wrapText="1"/>
    </xf>
    <xf numFmtId="0" fontId="5" fillId="5" borderId="1" xfId="4" applyFont="1" applyFill="1" applyBorder="1" applyAlignment="1">
      <alignment horizontal="center" wrapText="1"/>
    </xf>
    <xf numFmtId="0" fontId="10" fillId="5" borderId="1" xfId="4" applyFont="1" applyFill="1" applyBorder="1" applyAlignment="1">
      <alignment horizontal="center" wrapText="1"/>
    </xf>
    <xf numFmtId="0" fontId="10" fillId="6" borderId="1" xfId="4" applyFont="1" applyFill="1" applyBorder="1" applyAlignment="1">
      <alignment horizontal="center" wrapText="1"/>
    </xf>
    <xf numFmtId="0" fontId="5" fillId="6" borderId="1" xfId="4" applyFont="1" applyFill="1" applyBorder="1" applyAlignment="1">
      <alignment horizontal="center" wrapText="1"/>
    </xf>
    <xf numFmtId="177" fontId="5" fillId="7" borderId="2" xfId="4" applyNumberFormat="1" applyFont="1" applyFill="1" applyBorder="1" applyAlignment="1">
      <alignment horizontal="center" wrapText="1"/>
    </xf>
    <xf numFmtId="0" fontId="10" fillId="0" borderId="1" xfId="4" applyFont="1" applyBorder="1" applyAlignment="1">
      <alignment horizontal="center" wrapText="1"/>
    </xf>
    <xf numFmtId="2" fontId="5" fillId="0" borderId="1" xfId="4" applyNumberFormat="1" applyFont="1" applyBorder="1" applyAlignment="1">
      <alignment horizontal="center" wrapText="1"/>
    </xf>
    <xf numFmtId="1" fontId="5" fillId="0" borderId="1" xfId="4" applyNumberFormat="1" applyFont="1" applyBorder="1" applyAlignment="1">
      <alignment horizontal="center" wrapText="1"/>
    </xf>
    <xf numFmtId="2" fontId="9" fillId="0" borderId="1" xfId="1" applyNumberFormat="1" applyFont="1" applyBorder="1" applyAlignment="1">
      <alignment wrapText="1"/>
    </xf>
    <xf numFmtId="1" fontId="11" fillId="0" borderId="1" xfId="1" applyNumberFormat="1" applyFont="1" applyBorder="1" applyAlignment="1">
      <alignment wrapText="1"/>
    </xf>
    <xf numFmtId="177" fontId="11" fillId="0" borderId="1" xfId="1" applyNumberFormat="1" applyFont="1" applyBorder="1" applyAlignment="1">
      <alignment wrapText="1"/>
    </xf>
    <xf numFmtId="10" fontId="5" fillId="0" borderId="1" xfId="4" applyNumberFormat="1" applyFont="1" applyBorder="1" applyAlignment="1">
      <alignment horizontal="center" wrapText="1"/>
    </xf>
    <xf numFmtId="177" fontId="11" fillId="6" borderId="1" xfId="1" applyNumberFormat="1" applyFont="1" applyFill="1" applyBorder="1" applyAlignment="1">
      <alignment wrapText="1"/>
    </xf>
    <xf numFmtId="177" fontId="11" fillId="3" borderId="1" xfId="1" applyNumberFormat="1" applyFont="1" applyFill="1" applyBorder="1" applyAlignment="1">
      <alignment wrapText="1"/>
    </xf>
    <xf numFmtId="10" fontId="11" fillId="3" borderId="1" xfId="1" applyNumberFormat="1" applyFont="1" applyFill="1" applyBorder="1" applyAlignment="1">
      <alignment wrapText="1"/>
    </xf>
    <xf numFmtId="177" fontId="9" fillId="8" borderId="1" xfId="1" applyNumberFormat="1" applyFont="1" applyFill="1" applyBorder="1" applyAlignment="1">
      <alignment wrapText="1"/>
    </xf>
    <xf numFmtId="0" fontId="6" fillId="0" borderId="1" xfId="4" applyBorder="1" applyAlignment="1">
      <alignment horizontal="center"/>
    </xf>
    <xf numFmtId="0" fontId="6" fillId="0" borderId="1" xfId="4" applyBorder="1"/>
    <xf numFmtId="178" fontId="6" fillId="0" borderId="1" xfId="4" applyNumberFormat="1" applyBorder="1"/>
    <xf numFmtId="179" fontId="6" fillId="0" borderId="1" xfId="4" applyNumberFormat="1" applyBorder="1"/>
    <xf numFmtId="0" fontId="6" fillId="0" borderId="0" xfId="4"/>
    <xf numFmtId="0" fontId="6" fillId="0" borderId="1" xfId="4" applyBorder="1" applyAlignment="1">
      <alignment wrapText="1"/>
    </xf>
    <xf numFmtId="2" fontId="6" fillId="0" borderId="0" xfId="4" applyNumberFormat="1" applyAlignment="1">
      <alignment wrapText="1"/>
    </xf>
    <xf numFmtId="1" fontId="6" fillId="0" borderId="0" xfId="4" applyNumberFormat="1" applyAlignment="1">
      <alignment wrapText="1"/>
    </xf>
    <xf numFmtId="181" fontId="5" fillId="0" borderId="1" xfId="4" applyNumberFormat="1" applyFont="1" applyBorder="1" applyAlignment="1">
      <alignment horizontal="center" wrapText="1"/>
    </xf>
    <xf numFmtId="181" fontId="6" fillId="0" borderId="0" xfId="4" applyNumberFormat="1" applyAlignment="1">
      <alignment wrapText="1"/>
    </xf>
    <xf numFmtId="177" fontId="6" fillId="0" borderId="2" xfId="4" applyNumberFormat="1" applyBorder="1" applyAlignment="1">
      <alignment horizontal="center" wrapText="1"/>
    </xf>
    <xf numFmtId="177" fontId="5" fillId="4" borderId="0" xfId="4" applyNumberFormat="1" applyFont="1" applyFill="1" applyAlignment="1">
      <alignment wrapText="1"/>
    </xf>
    <xf numFmtId="177" fontId="9" fillId="0" borderId="1" xfId="1" applyNumberFormat="1" applyFont="1" applyBorder="1" applyAlignment="1">
      <alignment wrapText="1"/>
    </xf>
    <xf numFmtId="182" fontId="11" fillId="0" borderId="1" xfId="1" applyNumberFormat="1" applyFont="1" applyBorder="1" applyAlignment="1">
      <alignment wrapText="1"/>
    </xf>
    <xf numFmtId="182" fontId="6" fillId="0" borderId="0" xfId="4" applyNumberFormat="1" applyAlignment="1">
      <alignment wrapText="1"/>
    </xf>
    <xf numFmtId="49" fontId="15" fillId="0" borderId="4" xfId="0" applyNumberFormat="1" applyFont="1" applyBorder="1" applyAlignment="1" applyProtection="1">
      <alignment wrapText="1"/>
      <protection locked="0"/>
    </xf>
    <xf numFmtId="194" fontId="15" fillId="0" borderId="1" xfId="4" applyNumberFormat="1" applyFont="1" applyBorder="1" applyAlignment="1">
      <alignment horizontal="left"/>
    </xf>
    <xf numFmtId="0" fontId="15" fillId="0" borderId="2" xfId="4" applyFont="1" applyBorder="1" applyAlignment="1">
      <alignment wrapText="1"/>
    </xf>
    <xf numFmtId="178" fontId="14" fillId="0" borderId="1" xfId="4" applyNumberFormat="1" applyFont="1" applyBorder="1"/>
    <xf numFmtId="194" fontId="14" fillId="0" borderId="1" xfId="4" applyNumberFormat="1" applyFont="1" applyBorder="1" applyAlignment="1">
      <alignment horizontal="left"/>
    </xf>
    <xf numFmtId="49" fontId="14" fillId="0" borderId="4" xfId="0" applyNumberFormat="1" applyFont="1" applyBorder="1" applyAlignment="1" applyProtection="1">
      <alignment wrapText="1"/>
      <protection locked="0"/>
    </xf>
    <xf numFmtId="0" fontId="14" fillId="0" borderId="2" xfId="4" applyFont="1" applyBorder="1" applyAlignment="1">
      <alignment wrapText="1"/>
    </xf>
    <xf numFmtId="0" fontId="7" fillId="9" borderId="1" xfId="0" applyFont="1" applyFill="1" applyBorder="1"/>
    <xf numFmtId="195" fontId="6" fillId="0" borderId="0" xfId="4" applyNumberFormat="1" applyAlignment="1">
      <alignment wrapText="1"/>
    </xf>
    <xf numFmtId="195" fontId="6" fillId="0" borderId="1" xfId="4" applyNumberFormat="1" applyBorder="1"/>
    <xf numFmtId="195" fontId="14" fillId="0" borderId="1" xfId="4" applyNumberFormat="1" applyFont="1" applyBorder="1"/>
    <xf numFmtId="195" fontId="6" fillId="0" borderId="1" xfId="4" applyNumberFormat="1" applyBorder="1" applyAlignment="1">
      <alignment wrapText="1"/>
    </xf>
    <xf numFmtId="195" fontId="6" fillId="0" borderId="2" xfId="4" applyNumberFormat="1" applyBorder="1" applyAlignment="1">
      <alignment horizontal="center" wrapText="1"/>
    </xf>
    <xf numFmtId="195" fontId="6" fillId="2" borderId="1" xfId="4" applyNumberFormat="1" applyFill="1" applyBorder="1"/>
    <xf numFmtId="195" fontId="8" fillId="0" borderId="3" xfId="14" applyNumberFormat="1" applyFont="1" applyBorder="1" applyAlignment="1">
      <alignment wrapText="1"/>
    </xf>
    <xf numFmtId="195" fontId="0" fillId="2" borderId="1" xfId="5" applyNumberFormat="1" applyFont="1" applyFill="1" applyBorder="1" applyAlignment="1"/>
    <xf numFmtId="195" fontId="6" fillId="2" borderId="1" xfId="4" applyNumberFormat="1" applyFill="1" applyBorder="1" applyAlignment="1">
      <alignment wrapText="1"/>
    </xf>
  </cellXfs>
  <cellStyles count="46">
    <cellStyle name="Currency 2 2 2" xfId="8"/>
    <cellStyle name="Currency_West End Quote Sheet for Fred Meyer20090804-Hellen" xfId="13"/>
    <cellStyle name="Normal 2" xfId="4"/>
    <cellStyle name="Normal 2 18 2" xfId="1"/>
    <cellStyle name="Normal 35" xfId="6"/>
    <cellStyle name="Normal_HSN-micro fiber comforter set  duvet set and sheet set11-29-2010" xfId="19"/>
    <cellStyle name="Percent 2" xfId="5"/>
    <cellStyle name="Percent 2 2 2" xfId="7"/>
    <cellStyle name="Style 1" xfId="3"/>
    <cellStyle name="百分比 2" xfId="11"/>
    <cellStyle name="百分比 3" xfId="25"/>
    <cellStyle name="百分比 3 2" xfId="22"/>
    <cellStyle name="百分比 3 3" xfId="37"/>
    <cellStyle name="百分比 4" xfId="20"/>
    <cellStyle name="百分比 5" xfId="29"/>
    <cellStyle name="百分比 5 2" xfId="33"/>
    <cellStyle name="百分比 5 2 2" xfId="45"/>
    <cellStyle name="百分比 5 3" xfId="41"/>
    <cellStyle name="常规" xfId="0" builtinId="0"/>
    <cellStyle name="常规 16" xfId="21"/>
    <cellStyle name="常规 17 2 3" xfId="18"/>
    <cellStyle name="常规 17 2 3 2" xfId="34"/>
    <cellStyle name="常规 2" xfId="10"/>
    <cellStyle name="常规 2 5" xfId="16"/>
    <cellStyle name="常规 3" xfId="26"/>
    <cellStyle name="常规 3 2" xfId="30"/>
    <cellStyle name="常规 3 2 2" xfId="42"/>
    <cellStyle name="常规 3 3" xfId="38"/>
    <cellStyle name="常规_JC081016A IZZY" xfId="14"/>
    <cellStyle name="货币 2" xfId="23"/>
    <cellStyle name="货币 2 2" xfId="12"/>
    <cellStyle name="货币 2 3" xfId="35"/>
    <cellStyle name="货币 3" xfId="27"/>
    <cellStyle name="货币 3 2" xfId="31"/>
    <cellStyle name="货币 3 2 2" xfId="43"/>
    <cellStyle name="货币 3 3" xfId="39"/>
    <cellStyle name="千位分隔 2" xfId="24"/>
    <cellStyle name="千位分隔 2 2" xfId="36"/>
    <cellStyle name="千位分隔 3" xfId="28"/>
    <cellStyle name="千位分隔 3 2" xfId="32"/>
    <cellStyle name="千位分隔 3 2 2" xfId="44"/>
    <cellStyle name="千位分隔 3 3" xfId="40"/>
    <cellStyle name="样式 1 2" xfId="2"/>
    <cellStyle name="样式 1 2 2" xfId="17"/>
    <cellStyle name="样式 1 5" xfId="9"/>
    <cellStyle name="样式 1_Belk Ecoweave 400 tc tencel sheet quote 10092014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16"/>
  <sheetViews>
    <sheetView tabSelected="1" topLeftCell="N1" zoomScale="99" zoomScaleNormal="99" workbookViewId="0">
      <selection activeCell="AF27" sqref="AF27"/>
    </sheetView>
  </sheetViews>
  <sheetFormatPr defaultColWidth="9.140625" defaultRowHeight="15"/>
  <cols>
    <col min="1" max="1" width="10.140625" style="1" customWidth="1"/>
    <col min="2" max="2" width="7.140625" style="2" customWidth="1"/>
    <col min="3" max="3" width="12.85546875" style="2" customWidth="1"/>
    <col min="4" max="4" width="8.42578125" style="2" customWidth="1"/>
    <col min="5" max="5" width="10.85546875" style="2" customWidth="1"/>
    <col min="6" max="6" width="9.42578125" style="2" customWidth="1"/>
    <col min="7" max="7" width="15.5703125" style="2" customWidth="1"/>
    <col min="8" max="8" width="24.7109375" style="2" customWidth="1"/>
    <col min="9" max="9" width="52.140625" style="2" customWidth="1"/>
    <col min="10" max="10" width="14.28515625" style="2" customWidth="1"/>
    <col min="11" max="11" width="14.7109375" style="2" customWidth="1"/>
    <col min="12" max="12" width="22.5703125" style="2" customWidth="1"/>
    <col min="13" max="13" width="39.140625" style="2" customWidth="1"/>
    <col min="14" max="14" width="7.140625" style="2" customWidth="1"/>
    <col min="15" max="15" width="40.42578125" style="2" customWidth="1"/>
    <col min="16" max="16" width="11.85546875" style="2" customWidth="1"/>
    <col min="17" max="17" width="14.140625" style="2" customWidth="1"/>
    <col min="18" max="18" width="15" style="2" customWidth="1"/>
    <col min="19" max="19" width="8.85546875" style="2" customWidth="1"/>
    <col min="20" max="20" width="8.85546875" style="4" customWidth="1"/>
    <col min="21" max="21" width="8.5703125" style="4" customWidth="1"/>
    <col min="22" max="22" width="9.42578125" style="2" customWidth="1"/>
    <col min="23" max="23" width="8.140625" style="31" customWidth="1"/>
    <col min="24" max="24" width="8.7109375" style="31" customWidth="1"/>
    <col min="25" max="25" width="7.140625" style="31" customWidth="1"/>
    <col min="26" max="26" width="9" style="28" customWidth="1"/>
    <col min="27" max="27" width="6.28515625" style="29" customWidth="1"/>
    <col min="28" max="28" width="10" style="36" customWidth="1"/>
    <col min="29" max="29" width="10" style="28" customWidth="1"/>
    <col min="30" max="30" width="9.85546875" style="29" customWidth="1"/>
    <col min="31" max="31" width="7.85546875" style="2" customWidth="1"/>
    <col min="32" max="32" width="8.85546875" style="4" customWidth="1"/>
    <col min="33" max="33" width="12.5703125" style="2" customWidth="1"/>
    <col min="34" max="34" width="8.42578125" style="3" customWidth="1"/>
    <col min="35" max="35" width="9" style="4" customWidth="1"/>
    <col min="36" max="36" width="8.42578125" style="4" customWidth="1"/>
    <col min="37" max="37" width="7.85546875" style="3" customWidth="1"/>
    <col min="38" max="38" width="8.28515625" style="4" customWidth="1"/>
    <col min="39" max="39" width="11.5703125" style="3" customWidth="1"/>
    <col min="40" max="40" width="10.85546875" style="4" customWidth="1"/>
    <col min="41" max="41" width="8.140625" style="3" customWidth="1"/>
    <col min="42" max="42" width="9.28515625" style="4" customWidth="1"/>
    <col min="43" max="43" width="8.140625" style="3" customWidth="1"/>
    <col min="44" max="45" width="9.28515625" style="4" customWidth="1"/>
    <col min="46" max="46" width="8.140625" style="3" customWidth="1"/>
    <col min="47" max="47" width="9.28515625" style="4" customWidth="1"/>
    <col min="48" max="48" width="7.85546875" style="4" customWidth="1"/>
    <col min="49" max="49" width="9.5703125" style="4" customWidth="1"/>
    <col min="50" max="50" width="7.7109375" style="4" customWidth="1"/>
    <col min="51" max="51" width="12.140625" style="4" customWidth="1"/>
    <col min="52" max="52" width="10.42578125" style="2" customWidth="1"/>
    <col min="53" max="53" width="11.5703125" style="4" customWidth="1"/>
    <col min="54" max="54" width="15" style="4" customWidth="1"/>
    <col min="55" max="16384" width="9.140625" style="2"/>
  </cols>
  <sheetData>
    <row r="1" spans="1:54" ht="68.099999999999994" customHeight="1">
      <c r="A1" s="5" t="s">
        <v>6</v>
      </c>
      <c r="B1" s="5" t="s">
        <v>7</v>
      </c>
      <c r="C1" s="6" t="s">
        <v>8</v>
      </c>
      <c r="D1" s="6" t="s">
        <v>55</v>
      </c>
      <c r="E1" s="7" t="s">
        <v>0</v>
      </c>
      <c r="F1" s="7" t="s">
        <v>2</v>
      </c>
      <c r="G1" s="8" t="s">
        <v>9</v>
      </c>
      <c r="H1" s="6" t="s">
        <v>10</v>
      </c>
      <c r="I1" s="9" t="s">
        <v>11</v>
      </c>
      <c r="J1" s="9" t="s">
        <v>12</v>
      </c>
      <c r="K1" s="9" t="s">
        <v>13</v>
      </c>
      <c r="L1" s="9" t="s">
        <v>57</v>
      </c>
      <c r="M1" s="9" t="s">
        <v>14</v>
      </c>
      <c r="N1" s="9" t="s">
        <v>15</v>
      </c>
      <c r="O1" s="6" t="s">
        <v>56</v>
      </c>
      <c r="P1" s="6" t="s">
        <v>16</v>
      </c>
      <c r="Q1" s="6" t="s">
        <v>17</v>
      </c>
      <c r="R1" s="6" t="s">
        <v>54</v>
      </c>
      <c r="S1" s="9" t="s">
        <v>18</v>
      </c>
      <c r="T1" s="33" t="s">
        <v>50</v>
      </c>
      <c r="U1" s="10" t="s">
        <v>19</v>
      </c>
      <c r="V1" s="11" t="s">
        <v>1</v>
      </c>
      <c r="W1" s="30" t="s">
        <v>20</v>
      </c>
      <c r="X1" s="30" t="s">
        <v>21</v>
      </c>
      <c r="Y1" s="30" t="s">
        <v>22</v>
      </c>
      <c r="Z1" s="12" t="s">
        <v>23</v>
      </c>
      <c r="AA1" s="13" t="s">
        <v>24</v>
      </c>
      <c r="AB1" s="35" t="s">
        <v>25</v>
      </c>
      <c r="AC1" s="14" t="s">
        <v>26</v>
      </c>
      <c r="AD1" s="15" t="s">
        <v>27</v>
      </c>
      <c r="AE1" s="5" t="s">
        <v>28</v>
      </c>
      <c r="AF1" s="16" t="s">
        <v>29</v>
      </c>
      <c r="AG1" s="5" t="s">
        <v>30</v>
      </c>
      <c r="AH1" s="17" t="s">
        <v>31</v>
      </c>
      <c r="AI1" s="18" t="s">
        <v>32</v>
      </c>
      <c r="AJ1" s="16" t="s">
        <v>33</v>
      </c>
      <c r="AK1" s="17" t="s">
        <v>34</v>
      </c>
      <c r="AL1" s="16" t="s">
        <v>35</v>
      </c>
      <c r="AM1" s="17" t="s">
        <v>36</v>
      </c>
      <c r="AN1" s="16" t="s">
        <v>37</v>
      </c>
      <c r="AO1" s="17" t="s">
        <v>38</v>
      </c>
      <c r="AP1" s="16" t="s">
        <v>39</v>
      </c>
      <c r="AQ1" s="17" t="s">
        <v>40</v>
      </c>
      <c r="AR1" s="16" t="s">
        <v>41</v>
      </c>
      <c r="AS1" s="34" t="s">
        <v>53</v>
      </c>
      <c r="AT1" s="17" t="s">
        <v>51</v>
      </c>
      <c r="AU1" s="16" t="s">
        <v>52</v>
      </c>
      <c r="AV1" s="16" t="s">
        <v>42</v>
      </c>
      <c r="AW1" s="19" t="s">
        <v>43</v>
      </c>
      <c r="AX1" s="20" t="s">
        <v>47</v>
      </c>
      <c r="AY1" s="21" t="s">
        <v>48</v>
      </c>
      <c r="AZ1" s="5" t="s">
        <v>44</v>
      </c>
      <c r="BA1" s="16" t="s">
        <v>45</v>
      </c>
      <c r="BB1" s="16" t="s">
        <v>46</v>
      </c>
    </row>
    <row r="2" spans="1:54" s="26" customFormat="1" ht="18.75" customHeight="1">
      <c r="A2" s="22">
        <v>1</v>
      </c>
      <c r="B2" s="23"/>
      <c r="C2" s="23"/>
      <c r="D2" s="23"/>
      <c r="E2" s="23" t="s">
        <v>4</v>
      </c>
      <c r="F2" s="23"/>
      <c r="G2" s="23" t="s">
        <v>49</v>
      </c>
      <c r="H2" s="40" t="s">
        <v>78</v>
      </c>
      <c r="I2" s="23" t="s">
        <v>66</v>
      </c>
      <c r="J2" s="23" t="s">
        <v>67</v>
      </c>
      <c r="K2" s="23" t="s">
        <v>61</v>
      </c>
      <c r="L2" s="27" t="s">
        <v>64</v>
      </c>
      <c r="M2" s="23" t="s">
        <v>59</v>
      </c>
      <c r="N2" s="23" t="s">
        <v>63</v>
      </c>
      <c r="O2" s="23" t="s">
        <v>65</v>
      </c>
      <c r="P2" s="44" t="s">
        <v>82</v>
      </c>
      <c r="Q2" s="41">
        <v>194138503608</v>
      </c>
      <c r="R2" s="42" t="s">
        <v>70</v>
      </c>
      <c r="S2" s="23" t="s">
        <v>5</v>
      </c>
      <c r="T2" s="32"/>
      <c r="U2" s="49">
        <v>5.36</v>
      </c>
      <c r="V2" s="46" t="s">
        <v>3</v>
      </c>
      <c r="W2" s="46">
        <v>30</v>
      </c>
      <c r="X2" s="46">
        <v>25</v>
      </c>
      <c r="Y2" s="46">
        <v>25</v>
      </c>
      <c r="Z2" s="46"/>
      <c r="AA2" s="46">
        <v>3</v>
      </c>
      <c r="AB2" s="50">
        <f>IF(W2="","",W2*X2*Y2/1000000)</f>
        <v>0.02</v>
      </c>
      <c r="AC2" s="46">
        <v>56</v>
      </c>
      <c r="AD2" s="50">
        <f>IF(AA2="","",AC2/AB2*AA2)</f>
        <v>8400</v>
      </c>
      <c r="AE2" s="46">
        <v>3500</v>
      </c>
      <c r="AF2" s="50">
        <f>IF(ISERROR(AE2/AD2),"",AE2/AD2)</f>
        <v>0.42</v>
      </c>
      <c r="AG2" s="51" t="s">
        <v>69</v>
      </c>
      <c r="AH2" s="46">
        <v>0.31</v>
      </c>
      <c r="AI2" s="50">
        <f>IF(ISERROR(U2*AH2),"",U2*AH2)</f>
        <v>1.66</v>
      </c>
      <c r="AJ2" s="50">
        <f>IF(ISERROR(U2+AF2+AI2),"",U2+AF2+AI2)</f>
        <v>7.44</v>
      </c>
      <c r="AK2" s="46">
        <v>0</v>
      </c>
      <c r="AL2" s="50">
        <f t="shared" ref="AL2:AL10" si="0">IF(ISERROR(AY2*AK2),"",AY2*AK2)</f>
        <v>0</v>
      </c>
      <c r="AM2" s="46">
        <v>0</v>
      </c>
      <c r="AN2" s="50">
        <f t="shared" ref="AN2:AN10" si="1">IF(ISERROR(AY2*AM2),"",AY2*AM2)</f>
        <v>0</v>
      </c>
      <c r="AO2" s="46">
        <v>0</v>
      </c>
      <c r="AP2" s="50">
        <f>IF(ISERROR(AY2*AO2),"",AY2*AO2)</f>
        <v>0</v>
      </c>
      <c r="AQ2" s="46">
        <v>0</v>
      </c>
      <c r="AR2" s="50">
        <f>IF(ISERROR(U2*AQ2),"",U2*AQ2)</f>
        <v>0</v>
      </c>
      <c r="AS2" s="46"/>
      <c r="AT2" s="46">
        <v>0</v>
      </c>
      <c r="AU2" s="50">
        <f>IF(ISERROR(AY2*AT2),"",AY2*AT2)</f>
        <v>0</v>
      </c>
      <c r="AV2" s="50">
        <f>IF(ISERROR(AL2+AN2+AP2+AR2+AU2),"",AL2+AN2+AP2+AR2+AU2)</f>
        <v>0</v>
      </c>
      <c r="AW2" s="50">
        <f t="shared" ref="AW2:AW10" si="2">IF(ISERROR(AJ2+AV2),"",AJ2+AV2)</f>
        <v>7.44</v>
      </c>
      <c r="AX2" s="52">
        <f t="shared" ref="AX2:AX10" si="3">IF(ISERROR((AY2-AW2)/AY2),"",(AY2-AW2)/AY2)</f>
        <v>0.15</v>
      </c>
      <c r="AY2" s="47">
        <v>8.74</v>
      </c>
      <c r="AZ2" s="46">
        <v>120</v>
      </c>
      <c r="BA2" s="50">
        <f>IF(ISERROR(AW2*AZ2),"",AW2*AZ2)</f>
        <v>892.8</v>
      </c>
      <c r="BB2" s="50">
        <f>IF(ISERROR(AY2*AZ2),"",AY2*AZ2)</f>
        <v>1048.8</v>
      </c>
    </row>
    <row r="3" spans="1:54" s="26" customFormat="1" ht="18" customHeight="1">
      <c r="A3" s="22">
        <v>2</v>
      </c>
      <c r="B3" s="23"/>
      <c r="C3" s="23"/>
      <c r="D3" s="23"/>
      <c r="E3" s="23" t="s">
        <v>4</v>
      </c>
      <c r="F3" s="23"/>
      <c r="G3" s="23" t="s">
        <v>49</v>
      </c>
      <c r="H3" s="40" t="s">
        <v>78</v>
      </c>
      <c r="I3" s="23" t="s">
        <v>66</v>
      </c>
      <c r="J3" s="23" t="s">
        <v>67</v>
      </c>
      <c r="K3" s="23" t="s">
        <v>60</v>
      </c>
      <c r="L3" s="27" t="s">
        <v>64</v>
      </c>
      <c r="M3" s="23" t="s">
        <v>58</v>
      </c>
      <c r="N3" s="23" t="s">
        <v>63</v>
      </c>
      <c r="O3" s="23" t="s">
        <v>65</v>
      </c>
      <c r="P3" s="44" t="s">
        <v>83</v>
      </c>
      <c r="Q3" s="41">
        <v>194138503615</v>
      </c>
      <c r="R3" s="42" t="s">
        <v>71</v>
      </c>
      <c r="S3" s="23" t="s">
        <v>5</v>
      </c>
      <c r="T3" s="32"/>
      <c r="U3" s="49">
        <v>5.72</v>
      </c>
      <c r="V3" s="46" t="s">
        <v>3</v>
      </c>
      <c r="W3" s="46">
        <v>30</v>
      </c>
      <c r="X3" s="46">
        <v>25</v>
      </c>
      <c r="Y3" s="46">
        <v>28</v>
      </c>
      <c r="Z3" s="46"/>
      <c r="AA3" s="46">
        <v>3</v>
      </c>
      <c r="AB3" s="50">
        <f t="shared" ref="AB3:AB10" si="4">IF(W3="","",W3*X3*Y3/1000000)</f>
        <v>0.02</v>
      </c>
      <c r="AC3" s="46">
        <v>56</v>
      </c>
      <c r="AD3" s="50">
        <f t="shared" ref="AD3:AD10" si="5">IF(AA3="","",AC3/AB3*AA3)</f>
        <v>8400</v>
      </c>
      <c r="AE3" s="46">
        <v>3500</v>
      </c>
      <c r="AF3" s="50">
        <f t="shared" ref="AF3:AF10" si="6">IF(ISERROR(AE3/AD3),"",AE3/AD3)</f>
        <v>0.42</v>
      </c>
      <c r="AG3" s="51" t="s">
        <v>69</v>
      </c>
      <c r="AH3" s="46">
        <v>0.31</v>
      </c>
      <c r="AI3" s="50">
        <f t="shared" ref="AI3:AI10" si="7">IF(ISERROR(U3*AH3),"",U3*AH3)</f>
        <v>1.77</v>
      </c>
      <c r="AJ3" s="50">
        <f t="shared" ref="AJ3:AJ10" si="8">IF(ISERROR(U3+AF3+AI3),"",U3+AF3+AI3)</f>
        <v>7.91</v>
      </c>
      <c r="AK3" s="46">
        <v>0</v>
      </c>
      <c r="AL3" s="50">
        <f t="shared" si="0"/>
        <v>0</v>
      </c>
      <c r="AM3" s="46">
        <v>0</v>
      </c>
      <c r="AN3" s="50">
        <f t="shared" si="1"/>
        <v>0</v>
      </c>
      <c r="AO3" s="46">
        <v>0</v>
      </c>
      <c r="AP3" s="50">
        <f t="shared" ref="AP3:AP10" si="9">IF(ISERROR(AY3*AO3),"",AY3*AO3)</f>
        <v>0</v>
      </c>
      <c r="AQ3" s="46">
        <v>0</v>
      </c>
      <c r="AR3" s="50">
        <f t="shared" ref="AR3:AR10" si="10">IF(ISERROR(U3*AQ3),"",U3*AQ3)</f>
        <v>0</v>
      </c>
      <c r="AS3" s="46"/>
      <c r="AT3" s="46">
        <v>0</v>
      </c>
      <c r="AU3" s="50">
        <f t="shared" ref="AU3:AU10" si="11">IF(ISERROR(AY3*AT3),"",AY3*AT3)</f>
        <v>0</v>
      </c>
      <c r="AV3" s="50">
        <f t="shared" ref="AV3:AV10" si="12">IF(ISERROR(AL3+AN3+AP3+AR3+AU3),"",AL3+AN3+AP3+AR3+AU3)</f>
        <v>0</v>
      </c>
      <c r="AW3" s="50">
        <f t="shared" si="2"/>
        <v>7.91</v>
      </c>
      <c r="AX3" s="52">
        <f t="shared" si="3"/>
        <v>0.14000000000000001</v>
      </c>
      <c r="AY3" s="47">
        <v>9.23</v>
      </c>
      <c r="AZ3" s="46">
        <v>360</v>
      </c>
      <c r="BA3" s="50">
        <f t="shared" ref="BA3:BA10" si="13">IF(ISERROR(AW3*AZ3),"",AW3*AZ3)</f>
        <v>2847.6</v>
      </c>
      <c r="BB3" s="50">
        <f t="shared" ref="BB3:BB10" si="14">IF(ISERROR(AY3*AZ3),"",AY3*AZ3)</f>
        <v>3322.8</v>
      </c>
    </row>
    <row r="4" spans="1:54" s="26" customFormat="1">
      <c r="A4" s="22">
        <v>3</v>
      </c>
      <c r="B4" s="23"/>
      <c r="C4" s="23"/>
      <c r="D4" s="23"/>
      <c r="E4" s="23" t="s">
        <v>4</v>
      </c>
      <c r="F4" s="23"/>
      <c r="G4" s="23" t="s">
        <v>49</v>
      </c>
      <c r="H4" s="40" t="s">
        <v>78</v>
      </c>
      <c r="I4" s="23" t="s">
        <v>66</v>
      </c>
      <c r="J4" s="23" t="s">
        <v>67</v>
      </c>
      <c r="K4" s="23" t="s">
        <v>60</v>
      </c>
      <c r="L4" s="27" t="s">
        <v>64</v>
      </c>
      <c r="M4" s="23" t="s">
        <v>62</v>
      </c>
      <c r="N4" s="23" t="s">
        <v>63</v>
      </c>
      <c r="O4" s="23" t="s">
        <v>65</v>
      </c>
      <c r="P4" s="44" t="s">
        <v>84</v>
      </c>
      <c r="Q4" s="41"/>
      <c r="R4" s="42" t="s">
        <v>79</v>
      </c>
      <c r="S4" s="23" t="s">
        <v>5</v>
      </c>
      <c r="T4" s="32"/>
      <c r="U4" s="49">
        <v>6.63</v>
      </c>
      <c r="V4" s="46" t="s">
        <v>3</v>
      </c>
      <c r="W4" s="46">
        <v>30</v>
      </c>
      <c r="X4" s="46">
        <v>25</v>
      </c>
      <c r="Y4" s="46">
        <v>31</v>
      </c>
      <c r="Z4" s="46"/>
      <c r="AA4" s="46">
        <v>3</v>
      </c>
      <c r="AB4" s="50">
        <f t="shared" si="4"/>
        <v>0.02</v>
      </c>
      <c r="AC4" s="46">
        <v>56</v>
      </c>
      <c r="AD4" s="50">
        <f t="shared" si="5"/>
        <v>8400</v>
      </c>
      <c r="AE4" s="46">
        <v>3500</v>
      </c>
      <c r="AF4" s="50">
        <f t="shared" si="6"/>
        <v>0.42</v>
      </c>
      <c r="AG4" s="51" t="s">
        <v>69</v>
      </c>
      <c r="AH4" s="46">
        <v>0.31</v>
      </c>
      <c r="AI4" s="50">
        <f t="shared" si="7"/>
        <v>2.06</v>
      </c>
      <c r="AJ4" s="50">
        <f t="shared" si="8"/>
        <v>9.11</v>
      </c>
      <c r="AK4" s="46">
        <v>0</v>
      </c>
      <c r="AL4" s="50">
        <f t="shared" si="0"/>
        <v>0</v>
      </c>
      <c r="AM4" s="46">
        <v>0</v>
      </c>
      <c r="AN4" s="50">
        <f t="shared" si="1"/>
        <v>0</v>
      </c>
      <c r="AO4" s="46">
        <v>0</v>
      </c>
      <c r="AP4" s="50">
        <f t="shared" si="9"/>
        <v>0</v>
      </c>
      <c r="AQ4" s="46">
        <v>0</v>
      </c>
      <c r="AR4" s="50">
        <f t="shared" si="10"/>
        <v>0</v>
      </c>
      <c r="AS4" s="46"/>
      <c r="AT4" s="46">
        <v>0</v>
      </c>
      <c r="AU4" s="50">
        <f t="shared" si="11"/>
        <v>0</v>
      </c>
      <c r="AV4" s="50">
        <f t="shared" si="12"/>
        <v>0</v>
      </c>
      <c r="AW4" s="50">
        <f t="shared" si="2"/>
        <v>9.11</v>
      </c>
      <c r="AX4" s="52">
        <f t="shared" si="3"/>
        <v>0.15</v>
      </c>
      <c r="AY4" s="47">
        <v>10.7</v>
      </c>
      <c r="AZ4" s="46">
        <v>120</v>
      </c>
      <c r="BA4" s="50">
        <f t="shared" si="13"/>
        <v>1093.2</v>
      </c>
      <c r="BB4" s="50">
        <f t="shared" si="14"/>
        <v>1284</v>
      </c>
    </row>
    <row r="5" spans="1:54" s="26" customFormat="1">
      <c r="A5" s="22">
        <v>4</v>
      </c>
      <c r="B5" s="23"/>
      <c r="C5" s="23"/>
      <c r="D5" s="23"/>
      <c r="E5" s="23" t="s">
        <v>4</v>
      </c>
      <c r="F5" s="23"/>
      <c r="G5" s="23" t="s">
        <v>49</v>
      </c>
      <c r="H5" s="24" t="s">
        <v>81</v>
      </c>
      <c r="I5" s="23" t="s">
        <v>66</v>
      </c>
      <c r="J5" s="23" t="s">
        <v>67</v>
      </c>
      <c r="K5" s="23" t="s">
        <v>60</v>
      </c>
      <c r="L5" s="27" t="s">
        <v>64</v>
      </c>
      <c r="M5" s="23" t="s">
        <v>59</v>
      </c>
      <c r="N5" s="23" t="s">
        <v>63</v>
      </c>
      <c r="O5" s="23" t="s">
        <v>65</v>
      </c>
      <c r="P5" s="44" t="s">
        <v>85</v>
      </c>
      <c r="Q5" s="41">
        <v>194138503639</v>
      </c>
      <c r="R5" s="42" t="s">
        <v>75</v>
      </c>
      <c r="S5" s="23" t="s">
        <v>5</v>
      </c>
      <c r="T5" s="32"/>
      <c r="U5" s="49">
        <v>5.36</v>
      </c>
      <c r="V5" s="46" t="s">
        <v>3</v>
      </c>
      <c r="W5" s="46">
        <v>30</v>
      </c>
      <c r="X5" s="46">
        <v>25</v>
      </c>
      <c r="Y5" s="46">
        <v>25</v>
      </c>
      <c r="Z5" s="46"/>
      <c r="AA5" s="46">
        <v>3</v>
      </c>
      <c r="AB5" s="50">
        <f t="shared" si="4"/>
        <v>0.02</v>
      </c>
      <c r="AC5" s="46">
        <v>56</v>
      </c>
      <c r="AD5" s="50">
        <f t="shared" si="5"/>
        <v>8400</v>
      </c>
      <c r="AE5" s="46">
        <v>3500</v>
      </c>
      <c r="AF5" s="50">
        <f t="shared" si="6"/>
        <v>0.42</v>
      </c>
      <c r="AG5" s="51" t="s">
        <v>69</v>
      </c>
      <c r="AH5" s="46">
        <v>0.31</v>
      </c>
      <c r="AI5" s="50">
        <f t="shared" si="7"/>
        <v>1.66</v>
      </c>
      <c r="AJ5" s="50">
        <f t="shared" si="8"/>
        <v>7.44</v>
      </c>
      <c r="AK5" s="46">
        <v>0</v>
      </c>
      <c r="AL5" s="50">
        <f t="shared" si="0"/>
        <v>0</v>
      </c>
      <c r="AM5" s="46">
        <v>0</v>
      </c>
      <c r="AN5" s="50">
        <f t="shared" si="1"/>
        <v>0</v>
      </c>
      <c r="AO5" s="46">
        <v>0</v>
      </c>
      <c r="AP5" s="50">
        <f t="shared" si="9"/>
        <v>0</v>
      </c>
      <c r="AQ5" s="46">
        <v>0</v>
      </c>
      <c r="AR5" s="50">
        <f t="shared" si="10"/>
        <v>0</v>
      </c>
      <c r="AS5" s="46"/>
      <c r="AT5" s="46">
        <v>0</v>
      </c>
      <c r="AU5" s="50">
        <f t="shared" si="11"/>
        <v>0</v>
      </c>
      <c r="AV5" s="50">
        <f t="shared" si="12"/>
        <v>0</v>
      </c>
      <c r="AW5" s="50">
        <f t="shared" si="2"/>
        <v>7.44</v>
      </c>
      <c r="AX5" s="52">
        <f t="shared" si="3"/>
        <v>0.15</v>
      </c>
      <c r="AY5" s="47">
        <v>8.74</v>
      </c>
      <c r="AZ5" s="46">
        <v>120</v>
      </c>
      <c r="BA5" s="50">
        <f t="shared" si="13"/>
        <v>892.8</v>
      </c>
      <c r="BB5" s="50">
        <f t="shared" si="14"/>
        <v>1048.8</v>
      </c>
    </row>
    <row r="6" spans="1:54" s="26" customFormat="1">
      <c r="A6" s="22">
        <v>5</v>
      </c>
      <c r="B6" s="23"/>
      <c r="C6" s="23"/>
      <c r="D6" s="23"/>
      <c r="E6" s="23" t="s">
        <v>4</v>
      </c>
      <c r="F6" s="23"/>
      <c r="G6" s="23" t="s">
        <v>49</v>
      </c>
      <c r="H6" s="24" t="s">
        <v>81</v>
      </c>
      <c r="I6" s="23" t="s">
        <v>66</v>
      </c>
      <c r="J6" s="23" t="s">
        <v>67</v>
      </c>
      <c r="K6" s="23" t="s">
        <v>60</v>
      </c>
      <c r="L6" s="27" t="s">
        <v>64</v>
      </c>
      <c r="M6" s="23" t="s">
        <v>58</v>
      </c>
      <c r="N6" s="23" t="s">
        <v>63</v>
      </c>
      <c r="O6" s="23" t="s">
        <v>65</v>
      </c>
      <c r="P6" s="44" t="s">
        <v>86</v>
      </c>
      <c r="Q6" s="41">
        <v>194138503653</v>
      </c>
      <c r="R6" s="42" t="s">
        <v>77</v>
      </c>
      <c r="S6" s="23" t="s">
        <v>5</v>
      </c>
      <c r="T6" s="32"/>
      <c r="U6" s="49">
        <v>5.72</v>
      </c>
      <c r="V6" s="46" t="s">
        <v>3</v>
      </c>
      <c r="W6" s="46">
        <v>30</v>
      </c>
      <c r="X6" s="46">
        <v>25</v>
      </c>
      <c r="Y6" s="46">
        <v>28</v>
      </c>
      <c r="Z6" s="46"/>
      <c r="AA6" s="46">
        <v>3</v>
      </c>
      <c r="AB6" s="50">
        <f t="shared" si="4"/>
        <v>0.02</v>
      </c>
      <c r="AC6" s="46">
        <v>56</v>
      </c>
      <c r="AD6" s="50">
        <f t="shared" si="5"/>
        <v>8400</v>
      </c>
      <c r="AE6" s="46">
        <v>3500</v>
      </c>
      <c r="AF6" s="50">
        <f t="shared" si="6"/>
        <v>0.42</v>
      </c>
      <c r="AG6" s="51" t="s">
        <v>69</v>
      </c>
      <c r="AH6" s="46">
        <v>0.31</v>
      </c>
      <c r="AI6" s="50">
        <f t="shared" si="7"/>
        <v>1.77</v>
      </c>
      <c r="AJ6" s="50">
        <f t="shared" si="8"/>
        <v>7.91</v>
      </c>
      <c r="AK6" s="46">
        <v>0</v>
      </c>
      <c r="AL6" s="50">
        <f t="shared" si="0"/>
        <v>0</v>
      </c>
      <c r="AM6" s="46">
        <v>0</v>
      </c>
      <c r="AN6" s="50">
        <f t="shared" si="1"/>
        <v>0</v>
      </c>
      <c r="AO6" s="46">
        <v>0</v>
      </c>
      <c r="AP6" s="50">
        <f t="shared" si="9"/>
        <v>0</v>
      </c>
      <c r="AQ6" s="46">
        <v>0</v>
      </c>
      <c r="AR6" s="50">
        <f t="shared" si="10"/>
        <v>0</v>
      </c>
      <c r="AS6" s="46"/>
      <c r="AT6" s="46">
        <v>0</v>
      </c>
      <c r="AU6" s="50">
        <f t="shared" si="11"/>
        <v>0</v>
      </c>
      <c r="AV6" s="50">
        <f t="shared" si="12"/>
        <v>0</v>
      </c>
      <c r="AW6" s="50">
        <f t="shared" si="2"/>
        <v>7.91</v>
      </c>
      <c r="AX6" s="52">
        <f t="shared" si="3"/>
        <v>0.14000000000000001</v>
      </c>
      <c r="AY6" s="47">
        <v>9.23</v>
      </c>
      <c r="AZ6" s="46">
        <v>360</v>
      </c>
      <c r="BA6" s="50">
        <f t="shared" si="13"/>
        <v>2847.6</v>
      </c>
      <c r="BB6" s="50">
        <f t="shared" si="14"/>
        <v>3322.8</v>
      </c>
    </row>
    <row r="7" spans="1:54" s="26" customFormat="1">
      <c r="A7" s="22">
        <v>6</v>
      </c>
      <c r="B7" s="23"/>
      <c r="C7" s="23"/>
      <c r="D7" s="23"/>
      <c r="E7" s="23" t="s">
        <v>4</v>
      </c>
      <c r="F7" s="23"/>
      <c r="G7" s="23" t="s">
        <v>49</v>
      </c>
      <c r="H7" s="24" t="s">
        <v>81</v>
      </c>
      <c r="I7" s="23" t="s">
        <v>66</v>
      </c>
      <c r="J7" s="23" t="s">
        <v>67</v>
      </c>
      <c r="K7" s="23" t="s">
        <v>60</v>
      </c>
      <c r="L7" s="27" t="s">
        <v>64</v>
      </c>
      <c r="M7" s="23" t="s">
        <v>62</v>
      </c>
      <c r="N7" s="23" t="s">
        <v>63</v>
      </c>
      <c r="O7" s="23" t="s">
        <v>65</v>
      </c>
      <c r="P7" s="44" t="s">
        <v>87</v>
      </c>
      <c r="Q7" s="41">
        <v>194138503646</v>
      </c>
      <c r="R7" s="42" t="s">
        <v>76</v>
      </c>
      <c r="S7" s="23" t="s">
        <v>5</v>
      </c>
      <c r="T7" s="32"/>
      <c r="U7" s="49">
        <v>6.63</v>
      </c>
      <c r="V7" s="46" t="s">
        <v>3</v>
      </c>
      <c r="W7" s="46">
        <v>30</v>
      </c>
      <c r="X7" s="46">
        <v>25</v>
      </c>
      <c r="Y7" s="46">
        <v>31</v>
      </c>
      <c r="Z7" s="46"/>
      <c r="AA7" s="46">
        <v>3</v>
      </c>
      <c r="AB7" s="50">
        <f t="shared" si="4"/>
        <v>0.02</v>
      </c>
      <c r="AC7" s="46">
        <v>56</v>
      </c>
      <c r="AD7" s="50">
        <f t="shared" si="5"/>
        <v>8400</v>
      </c>
      <c r="AE7" s="46">
        <v>3500</v>
      </c>
      <c r="AF7" s="50">
        <f t="shared" si="6"/>
        <v>0.42</v>
      </c>
      <c r="AG7" s="51" t="s">
        <v>69</v>
      </c>
      <c r="AH7" s="46">
        <v>0.31</v>
      </c>
      <c r="AI7" s="50">
        <f t="shared" si="7"/>
        <v>2.06</v>
      </c>
      <c r="AJ7" s="50">
        <f t="shared" si="8"/>
        <v>9.11</v>
      </c>
      <c r="AK7" s="46">
        <v>0</v>
      </c>
      <c r="AL7" s="50">
        <f t="shared" si="0"/>
        <v>0</v>
      </c>
      <c r="AM7" s="46">
        <v>0</v>
      </c>
      <c r="AN7" s="50">
        <f t="shared" si="1"/>
        <v>0</v>
      </c>
      <c r="AO7" s="46">
        <v>0</v>
      </c>
      <c r="AP7" s="50">
        <f t="shared" si="9"/>
        <v>0</v>
      </c>
      <c r="AQ7" s="46">
        <v>0</v>
      </c>
      <c r="AR7" s="50">
        <f t="shared" si="10"/>
        <v>0</v>
      </c>
      <c r="AS7" s="46"/>
      <c r="AT7" s="46">
        <v>0</v>
      </c>
      <c r="AU7" s="50">
        <f t="shared" si="11"/>
        <v>0</v>
      </c>
      <c r="AV7" s="50">
        <f t="shared" si="12"/>
        <v>0</v>
      </c>
      <c r="AW7" s="50">
        <f t="shared" si="2"/>
        <v>9.11</v>
      </c>
      <c r="AX7" s="52">
        <f t="shared" si="3"/>
        <v>0.15</v>
      </c>
      <c r="AY7" s="47">
        <v>10.7</v>
      </c>
      <c r="AZ7" s="46">
        <v>120</v>
      </c>
      <c r="BA7" s="50">
        <f t="shared" si="13"/>
        <v>1093.2</v>
      </c>
      <c r="BB7" s="50">
        <f t="shared" si="14"/>
        <v>1284</v>
      </c>
    </row>
    <row r="8" spans="1:54" ht="15" customHeight="1">
      <c r="A8" s="22">
        <v>7</v>
      </c>
      <c r="B8" s="27"/>
      <c r="C8" s="27"/>
      <c r="D8" s="27"/>
      <c r="E8" s="23" t="s">
        <v>4</v>
      </c>
      <c r="F8" s="23"/>
      <c r="G8" s="23" t="s">
        <v>49</v>
      </c>
      <c r="H8" s="24" t="s">
        <v>68</v>
      </c>
      <c r="I8" s="23" t="s">
        <v>66</v>
      </c>
      <c r="J8" s="23" t="s">
        <v>67</v>
      </c>
      <c r="K8" s="23" t="s">
        <v>60</v>
      </c>
      <c r="L8" s="27" t="s">
        <v>64</v>
      </c>
      <c r="M8" s="23" t="s">
        <v>59</v>
      </c>
      <c r="N8" s="23" t="s">
        <v>63</v>
      </c>
      <c r="O8" s="23" t="s">
        <v>65</v>
      </c>
      <c r="P8" s="44" t="s">
        <v>88</v>
      </c>
      <c r="Q8" s="41">
        <v>194138503660</v>
      </c>
      <c r="R8" s="42" t="s">
        <v>72</v>
      </c>
      <c r="S8" s="23" t="s">
        <v>5</v>
      </c>
      <c r="T8" s="32"/>
      <c r="U8" s="49">
        <v>5.36</v>
      </c>
      <c r="V8" s="46" t="s">
        <v>3</v>
      </c>
      <c r="W8" s="48">
        <v>30</v>
      </c>
      <c r="X8" s="48">
        <v>25</v>
      </c>
      <c r="Y8" s="48">
        <v>25</v>
      </c>
      <c r="Z8" s="48"/>
      <c r="AA8" s="46">
        <v>3</v>
      </c>
      <c r="AB8" s="53">
        <f t="shared" si="4"/>
        <v>0.02</v>
      </c>
      <c r="AC8" s="46">
        <v>56</v>
      </c>
      <c r="AD8" s="50">
        <f t="shared" si="5"/>
        <v>8400</v>
      </c>
      <c r="AE8" s="46">
        <v>3500</v>
      </c>
      <c r="AF8" s="53">
        <f t="shared" si="6"/>
        <v>0.42</v>
      </c>
      <c r="AG8" s="51" t="s">
        <v>69</v>
      </c>
      <c r="AH8" s="46">
        <v>0.31</v>
      </c>
      <c r="AI8" s="50">
        <f t="shared" si="7"/>
        <v>1.66</v>
      </c>
      <c r="AJ8" s="50">
        <f t="shared" si="8"/>
        <v>7.44</v>
      </c>
      <c r="AK8" s="46">
        <v>0</v>
      </c>
      <c r="AL8" s="53">
        <f t="shared" si="0"/>
        <v>0</v>
      </c>
      <c r="AM8" s="46">
        <v>0</v>
      </c>
      <c r="AN8" s="53">
        <f t="shared" si="1"/>
        <v>0</v>
      </c>
      <c r="AO8" s="46">
        <v>0</v>
      </c>
      <c r="AP8" s="50">
        <f t="shared" si="9"/>
        <v>0</v>
      </c>
      <c r="AQ8" s="46">
        <v>0</v>
      </c>
      <c r="AR8" s="50">
        <f t="shared" si="10"/>
        <v>0</v>
      </c>
      <c r="AS8" s="46"/>
      <c r="AT8" s="46">
        <v>0</v>
      </c>
      <c r="AU8" s="50">
        <f t="shared" si="11"/>
        <v>0</v>
      </c>
      <c r="AV8" s="50">
        <f t="shared" si="12"/>
        <v>0</v>
      </c>
      <c r="AW8" s="53">
        <f t="shared" si="2"/>
        <v>7.44</v>
      </c>
      <c r="AX8" s="52">
        <f t="shared" si="3"/>
        <v>0.15</v>
      </c>
      <c r="AY8" s="47">
        <v>8.74</v>
      </c>
      <c r="AZ8" s="48">
        <v>120</v>
      </c>
      <c r="BA8" s="50">
        <f t="shared" si="13"/>
        <v>892.8</v>
      </c>
      <c r="BB8" s="50">
        <f t="shared" si="14"/>
        <v>1048.8</v>
      </c>
    </row>
    <row r="9" spans="1:54" ht="15" customHeight="1">
      <c r="A9" s="22">
        <v>8</v>
      </c>
      <c r="B9" s="27"/>
      <c r="C9" s="27"/>
      <c r="D9" s="27"/>
      <c r="E9" s="23" t="s">
        <v>4</v>
      </c>
      <c r="F9" s="23"/>
      <c r="G9" s="23" t="s">
        <v>49</v>
      </c>
      <c r="H9" s="24" t="s">
        <v>68</v>
      </c>
      <c r="I9" s="23" t="s">
        <v>66</v>
      </c>
      <c r="J9" s="23" t="s">
        <v>67</v>
      </c>
      <c r="K9" s="23" t="s">
        <v>60</v>
      </c>
      <c r="L9" s="27" t="s">
        <v>64</v>
      </c>
      <c r="M9" s="25" t="s">
        <v>58</v>
      </c>
      <c r="N9" s="23" t="s">
        <v>63</v>
      </c>
      <c r="O9" s="23" t="s">
        <v>65</v>
      </c>
      <c r="P9" s="44" t="s">
        <v>89</v>
      </c>
      <c r="Q9" s="41">
        <v>194138503684</v>
      </c>
      <c r="R9" s="43" t="s">
        <v>73</v>
      </c>
      <c r="S9" s="23" t="s">
        <v>5</v>
      </c>
      <c r="T9" s="32"/>
      <c r="U9" s="49">
        <v>5.72</v>
      </c>
      <c r="V9" s="46" t="s">
        <v>3</v>
      </c>
      <c r="W9" s="48">
        <v>30</v>
      </c>
      <c r="X9" s="48">
        <v>25</v>
      </c>
      <c r="Y9" s="48">
        <v>28</v>
      </c>
      <c r="Z9" s="48"/>
      <c r="AA9" s="46">
        <v>3</v>
      </c>
      <c r="AB9" s="53">
        <f t="shared" si="4"/>
        <v>0.02</v>
      </c>
      <c r="AC9" s="46">
        <v>56</v>
      </c>
      <c r="AD9" s="50">
        <f t="shared" si="5"/>
        <v>8400</v>
      </c>
      <c r="AE9" s="46">
        <v>3500</v>
      </c>
      <c r="AF9" s="53">
        <f t="shared" si="6"/>
        <v>0.42</v>
      </c>
      <c r="AG9" s="51" t="s">
        <v>69</v>
      </c>
      <c r="AH9" s="46">
        <v>0.31</v>
      </c>
      <c r="AI9" s="50">
        <f t="shared" si="7"/>
        <v>1.77</v>
      </c>
      <c r="AJ9" s="50">
        <f t="shared" si="8"/>
        <v>7.91</v>
      </c>
      <c r="AK9" s="46">
        <v>0</v>
      </c>
      <c r="AL9" s="53">
        <f t="shared" si="0"/>
        <v>0</v>
      </c>
      <c r="AM9" s="46">
        <v>0</v>
      </c>
      <c r="AN9" s="53">
        <f t="shared" si="1"/>
        <v>0</v>
      </c>
      <c r="AO9" s="46">
        <v>0</v>
      </c>
      <c r="AP9" s="50">
        <f t="shared" si="9"/>
        <v>0</v>
      </c>
      <c r="AQ9" s="46">
        <v>0</v>
      </c>
      <c r="AR9" s="50">
        <f t="shared" si="10"/>
        <v>0</v>
      </c>
      <c r="AS9" s="46"/>
      <c r="AT9" s="46">
        <v>0</v>
      </c>
      <c r="AU9" s="50">
        <f t="shared" si="11"/>
        <v>0</v>
      </c>
      <c r="AV9" s="50">
        <f t="shared" si="12"/>
        <v>0</v>
      </c>
      <c r="AW9" s="53">
        <f t="shared" si="2"/>
        <v>7.91</v>
      </c>
      <c r="AX9" s="52">
        <f t="shared" si="3"/>
        <v>0.14000000000000001</v>
      </c>
      <c r="AY9" s="47">
        <v>9.23</v>
      </c>
      <c r="AZ9" s="48">
        <v>360</v>
      </c>
      <c r="BA9" s="50">
        <f t="shared" si="13"/>
        <v>2847.6</v>
      </c>
      <c r="BB9" s="50">
        <f t="shared" si="14"/>
        <v>3322.8</v>
      </c>
    </row>
    <row r="10" spans="1:54" ht="15" customHeight="1">
      <c r="A10" s="22">
        <v>9</v>
      </c>
      <c r="B10" s="27"/>
      <c r="C10" s="27"/>
      <c r="D10" s="27"/>
      <c r="E10" s="23" t="s">
        <v>4</v>
      </c>
      <c r="F10" s="23"/>
      <c r="G10" s="23" t="s">
        <v>49</v>
      </c>
      <c r="H10" s="24" t="s">
        <v>68</v>
      </c>
      <c r="I10" s="23" t="s">
        <v>66</v>
      </c>
      <c r="J10" s="23" t="s">
        <v>67</v>
      </c>
      <c r="K10" s="23" t="s">
        <v>60</v>
      </c>
      <c r="L10" s="27" t="s">
        <v>64</v>
      </c>
      <c r="M10" s="25" t="s">
        <v>62</v>
      </c>
      <c r="N10" s="23" t="s">
        <v>63</v>
      </c>
      <c r="O10" s="23" t="s">
        <v>65</v>
      </c>
      <c r="P10" s="44" t="s">
        <v>90</v>
      </c>
      <c r="Q10" s="41">
        <v>194138503677</v>
      </c>
      <c r="R10" s="43" t="s">
        <v>74</v>
      </c>
      <c r="S10" s="23" t="s">
        <v>5</v>
      </c>
      <c r="T10" s="32"/>
      <c r="U10" s="49">
        <v>6.63</v>
      </c>
      <c r="V10" s="46" t="s">
        <v>3</v>
      </c>
      <c r="W10" s="48">
        <v>30</v>
      </c>
      <c r="X10" s="48">
        <v>25</v>
      </c>
      <c r="Y10" s="48">
        <v>31</v>
      </c>
      <c r="Z10" s="48"/>
      <c r="AA10" s="46">
        <v>3</v>
      </c>
      <c r="AB10" s="53">
        <f t="shared" si="4"/>
        <v>0.02</v>
      </c>
      <c r="AC10" s="46">
        <v>56</v>
      </c>
      <c r="AD10" s="50">
        <f t="shared" si="5"/>
        <v>8400</v>
      </c>
      <c r="AE10" s="46">
        <v>3500</v>
      </c>
      <c r="AF10" s="53">
        <f t="shared" si="6"/>
        <v>0.42</v>
      </c>
      <c r="AG10" s="51" t="s">
        <v>69</v>
      </c>
      <c r="AH10" s="46">
        <v>0.31</v>
      </c>
      <c r="AI10" s="50">
        <f t="shared" si="7"/>
        <v>2.06</v>
      </c>
      <c r="AJ10" s="50">
        <f t="shared" si="8"/>
        <v>9.11</v>
      </c>
      <c r="AK10" s="46">
        <v>0</v>
      </c>
      <c r="AL10" s="53">
        <f t="shared" si="0"/>
        <v>0</v>
      </c>
      <c r="AM10" s="46">
        <v>0</v>
      </c>
      <c r="AN10" s="53">
        <f t="shared" si="1"/>
        <v>0</v>
      </c>
      <c r="AO10" s="46">
        <v>0</v>
      </c>
      <c r="AP10" s="50">
        <f t="shared" si="9"/>
        <v>0</v>
      </c>
      <c r="AQ10" s="46">
        <v>0</v>
      </c>
      <c r="AR10" s="50">
        <f t="shared" si="10"/>
        <v>0</v>
      </c>
      <c r="AS10" s="46"/>
      <c r="AT10" s="46">
        <v>0</v>
      </c>
      <c r="AU10" s="50">
        <f t="shared" si="11"/>
        <v>0</v>
      </c>
      <c r="AV10" s="50">
        <f t="shared" si="12"/>
        <v>0</v>
      </c>
      <c r="AW10" s="53">
        <f t="shared" si="2"/>
        <v>9.11</v>
      </c>
      <c r="AX10" s="52">
        <f t="shared" si="3"/>
        <v>0.15</v>
      </c>
      <c r="AY10" s="47">
        <v>10.7</v>
      </c>
      <c r="AZ10" s="48">
        <v>120</v>
      </c>
      <c r="BA10" s="50">
        <f t="shared" si="13"/>
        <v>1093.2</v>
      </c>
      <c r="BB10" s="50">
        <f t="shared" si="14"/>
        <v>1284</v>
      </c>
    </row>
    <row r="11" spans="1:54" ht="15" customHeight="1">
      <c r="A11" s="22">
        <v>10</v>
      </c>
      <c r="B11" s="27"/>
      <c r="C11" s="27"/>
      <c r="D11" s="27"/>
      <c r="E11" s="23" t="s">
        <v>4</v>
      </c>
      <c r="F11" s="23"/>
      <c r="G11" s="23" t="s">
        <v>49</v>
      </c>
      <c r="H11" s="24" t="s">
        <v>80</v>
      </c>
      <c r="I11" s="23" t="s">
        <v>66</v>
      </c>
      <c r="J11" s="23" t="s">
        <v>67</v>
      </c>
      <c r="K11" s="23" t="s">
        <v>60</v>
      </c>
      <c r="L11" s="27" t="s">
        <v>64</v>
      </c>
      <c r="M11" s="23" t="s">
        <v>59</v>
      </c>
      <c r="N11" s="23" t="s">
        <v>63</v>
      </c>
      <c r="O11" s="23" t="s">
        <v>65</v>
      </c>
      <c r="P11" s="44" t="s">
        <v>91</v>
      </c>
      <c r="Q11" s="38"/>
      <c r="R11" s="37"/>
      <c r="S11" s="23" t="s">
        <v>5</v>
      </c>
      <c r="T11" s="32"/>
      <c r="U11" s="49">
        <v>5.36</v>
      </c>
      <c r="V11" s="46" t="s">
        <v>3</v>
      </c>
      <c r="W11" s="48">
        <v>30</v>
      </c>
      <c r="X11" s="48">
        <v>25</v>
      </c>
      <c r="Y11" s="48">
        <v>25</v>
      </c>
      <c r="Z11" s="48"/>
      <c r="AA11" s="46">
        <v>3</v>
      </c>
      <c r="AB11" s="53">
        <f t="shared" ref="AB11:AB13" si="15">IF(W11="","",W11*X11*Y11/1000000)</f>
        <v>0.02</v>
      </c>
      <c r="AC11" s="46">
        <v>56</v>
      </c>
      <c r="AD11" s="50">
        <f t="shared" ref="AD11:AD13" si="16">IF(AA11="","",AC11/AB11*AA11)</f>
        <v>8400</v>
      </c>
      <c r="AE11" s="46">
        <v>3500</v>
      </c>
      <c r="AF11" s="53">
        <f t="shared" ref="AF11:AF13" si="17">IF(ISERROR(AE11/AD11),"",AE11/AD11)</f>
        <v>0.42</v>
      </c>
      <c r="AG11" s="51" t="s">
        <v>69</v>
      </c>
      <c r="AH11" s="46">
        <v>0.31</v>
      </c>
      <c r="AI11" s="50">
        <f t="shared" ref="AI11:AI13" si="18">IF(ISERROR(U11*AH11),"",U11*AH11)</f>
        <v>1.66</v>
      </c>
      <c r="AJ11" s="50">
        <f t="shared" ref="AJ11:AJ13" si="19">IF(ISERROR(U11+AF11+AI11),"",U11+AF11+AI11)</f>
        <v>7.44</v>
      </c>
      <c r="AK11" s="46">
        <v>0</v>
      </c>
      <c r="AL11" s="53">
        <f t="shared" ref="AL11:AL13" si="20">IF(ISERROR(AY11*AK11),"",AY11*AK11)</f>
        <v>0</v>
      </c>
      <c r="AM11" s="46">
        <v>0</v>
      </c>
      <c r="AN11" s="53">
        <f t="shared" ref="AN11:AN13" si="21">IF(ISERROR(AY11*AM11),"",AY11*AM11)</f>
        <v>0</v>
      </c>
      <c r="AO11" s="46">
        <v>0</v>
      </c>
      <c r="AP11" s="50">
        <f t="shared" ref="AP11:AP13" si="22">IF(ISERROR(AY11*AO11),"",AY11*AO11)</f>
        <v>0</v>
      </c>
      <c r="AQ11" s="46">
        <v>0</v>
      </c>
      <c r="AR11" s="50">
        <f t="shared" ref="AR11:AR13" si="23">IF(ISERROR(U11*AQ11),"",U11*AQ11)</f>
        <v>0</v>
      </c>
      <c r="AS11" s="46"/>
      <c r="AT11" s="46">
        <v>0</v>
      </c>
      <c r="AU11" s="50">
        <f t="shared" ref="AU11:AU13" si="24">IF(ISERROR(AY11*AT11),"",AY11*AT11)</f>
        <v>0</v>
      </c>
      <c r="AV11" s="50">
        <f t="shared" ref="AV11:AV13" si="25">IF(ISERROR(AL11+AN11+AP11+AR11+AU11),"",AL11+AN11+AP11+AR11+AU11)</f>
        <v>0</v>
      </c>
      <c r="AW11" s="53">
        <f t="shared" ref="AW11:AW13" si="26">IF(ISERROR(AJ11+AV11),"",AJ11+AV11)</f>
        <v>7.44</v>
      </c>
      <c r="AX11" s="52">
        <f t="shared" ref="AX11:AX13" si="27">IF(ISERROR((AY11-AW11)/AY11),"",(AY11-AW11)/AY11)</f>
        <v>0.15</v>
      </c>
      <c r="AY11" s="47">
        <v>8.74</v>
      </c>
      <c r="AZ11" s="48">
        <v>120</v>
      </c>
      <c r="BA11" s="50">
        <f t="shared" ref="BA11:BA13" si="28">IF(ISERROR(AW11*AZ11),"",AW11*AZ11)</f>
        <v>892.8</v>
      </c>
      <c r="BB11" s="50">
        <f t="shared" ref="BB11:BB13" si="29">IF(ISERROR(AY11*AZ11),"",AY11*AZ11)</f>
        <v>1048.8</v>
      </c>
    </row>
    <row r="12" spans="1:54" ht="15" customHeight="1">
      <c r="A12" s="22">
        <v>11</v>
      </c>
      <c r="B12" s="27"/>
      <c r="C12" s="27"/>
      <c r="D12" s="27"/>
      <c r="E12" s="23" t="s">
        <v>4</v>
      </c>
      <c r="F12" s="23"/>
      <c r="G12" s="23" t="s">
        <v>49</v>
      </c>
      <c r="H12" s="24" t="s">
        <v>80</v>
      </c>
      <c r="I12" s="23" t="s">
        <v>66</v>
      </c>
      <c r="J12" s="23" t="s">
        <v>67</v>
      </c>
      <c r="K12" s="23" t="s">
        <v>60</v>
      </c>
      <c r="L12" s="27" t="s">
        <v>64</v>
      </c>
      <c r="M12" s="25" t="s">
        <v>58</v>
      </c>
      <c r="N12" s="23" t="s">
        <v>63</v>
      </c>
      <c r="O12" s="23" t="s">
        <v>65</v>
      </c>
      <c r="P12" s="44" t="s">
        <v>92</v>
      </c>
      <c r="Q12" s="38"/>
      <c r="R12" s="39"/>
      <c r="S12" s="23" t="s">
        <v>5</v>
      </c>
      <c r="T12" s="32"/>
      <c r="U12" s="49">
        <v>5.72</v>
      </c>
      <c r="V12" s="46" t="s">
        <v>3</v>
      </c>
      <c r="W12" s="48">
        <v>30</v>
      </c>
      <c r="X12" s="48">
        <v>25</v>
      </c>
      <c r="Y12" s="48">
        <v>28</v>
      </c>
      <c r="Z12" s="48"/>
      <c r="AA12" s="46">
        <v>3</v>
      </c>
      <c r="AB12" s="53">
        <f t="shared" si="15"/>
        <v>0.02</v>
      </c>
      <c r="AC12" s="46">
        <v>56</v>
      </c>
      <c r="AD12" s="50">
        <f t="shared" si="16"/>
        <v>8400</v>
      </c>
      <c r="AE12" s="46">
        <v>3500</v>
      </c>
      <c r="AF12" s="53">
        <f t="shared" si="17"/>
        <v>0.42</v>
      </c>
      <c r="AG12" s="51" t="s">
        <v>69</v>
      </c>
      <c r="AH12" s="46">
        <v>0.31</v>
      </c>
      <c r="AI12" s="50">
        <f t="shared" si="18"/>
        <v>1.77</v>
      </c>
      <c r="AJ12" s="50">
        <f t="shared" si="19"/>
        <v>7.91</v>
      </c>
      <c r="AK12" s="46">
        <v>0</v>
      </c>
      <c r="AL12" s="53">
        <f t="shared" si="20"/>
        <v>0</v>
      </c>
      <c r="AM12" s="46">
        <v>0</v>
      </c>
      <c r="AN12" s="53">
        <f t="shared" si="21"/>
        <v>0</v>
      </c>
      <c r="AO12" s="46">
        <v>0</v>
      </c>
      <c r="AP12" s="50">
        <f t="shared" si="22"/>
        <v>0</v>
      </c>
      <c r="AQ12" s="46">
        <v>0</v>
      </c>
      <c r="AR12" s="50">
        <f t="shared" si="23"/>
        <v>0</v>
      </c>
      <c r="AS12" s="46"/>
      <c r="AT12" s="46">
        <v>0</v>
      </c>
      <c r="AU12" s="50">
        <f t="shared" si="24"/>
        <v>0</v>
      </c>
      <c r="AV12" s="50">
        <f t="shared" si="25"/>
        <v>0</v>
      </c>
      <c r="AW12" s="53">
        <f t="shared" si="26"/>
        <v>7.91</v>
      </c>
      <c r="AX12" s="52">
        <f t="shared" si="27"/>
        <v>0.14000000000000001</v>
      </c>
      <c r="AY12" s="47">
        <v>9.23</v>
      </c>
      <c r="AZ12" s="48">
        <v>360</v>
      </c>
      <c r="BA12" s="50">
        <f t="shared" si="28"/>
        <v>2847.6</v>
      </c>
      <c r="BB12" s="50">
        <f t="shared" si="29"/>
        <v>3322.8</v>
      </c>
    </row>
    <row r="13" spans="1:54" ht="15" customHeight="1">
      <c r="A13" s="22">
        <v>12</v>
      </c>
      <c r="B13" s="27"/>
      <c r="C13" s="27"/>
      <c r="D13" s="27"/>
      <c r="E13" s="23" t="s">
        <v>4</v>
      </c>
      <c r="F13" s="23"/>
      <c r="G13" s="23" t="s">
        <v>49</v>
      </c>
      <c r="H13" s="24" t="s">
        <v>80</v>
      </c>
      <c r="I13" s="23" t="s">
        <v>66</v>
      </c>
      <c r="J13" s="23" t="s">
        <v>67</v>
      </c>
      <c r="K13" s="23" t="s">
        <v>60</v>
      </c>
      <c r="L13" s="27" t="s">
        <v>64</v>
      </c>
      <c r="M13" s="25" t="s">
        <v>62</v>
      </c>
      <c r="N13" s="23" t="s">
        <v>63</v>
      </c>
      <c r="O13" s="23" t="s">
        <v>65</v>
      </c>
      <c r="P13" s="44" t="s">
        <v>93</v>
      </c>
      <c r="Q13" s="38"/>
      <c r="R13" s="39"/>
      <c r="S13" s="23" t="s">
        <v>5</v>
      </c>
      <c r="T13" s="32"/>
      <c r="U13" s="49">
        <v>6.63</v>
      </c>
      <c r="V13" s="46" t="s">
        <v>3</v>
      </c>
      <c r="W13" s="48">
        <v>30</v>
      </c>
      <c r="X13" s="48">
        <v>25</v>
      </c>
      <c r="Y13" s="48">
        <v>31</v>
      </c>
      <c r="Z13" s="48"/>
      <c r="AA13" s="46">
        <v>3</v>
      </c>
      <c r="AB13" s="53">
        <f t="shared" si="15"/>
        <v>0.02</v>
      </c>
      <c r="AC13" s="46">
        <v>56</v>
      </c>
      <c r="AD13" s="50">
        <f t="shared" si="16"/>
        <v>8400</v>
      </c>
      <c r="AE13" s="46">
        <v>3500</v>
      </c>
      <c r="AF13" s="53">
        <f t="shared" si="17"/>
        <v>0.42</v>
      </c>
      <c r="AG13" s="51" t="s">
        <v>69</v>
      </c>
      <c r="AH13" s="46">
        <v>0.31</v>
      </c>
      <c r="AI13" s="50">
        <f t="shared" si="18"/>
        <v>2.06</v>
      </c>
      <c r="AJ13" s="50">
        <f t="shared" si="19"/>
        <v>9.11</v>
      </c>
      <c r="AK13" s="46">
        <v>0</v>
      </c>
      <c r="AL13" s="53">
        <f t="shared" si="20"/>
        <v>0</v>
      </c>
      <c r="AM13" s="46">
        <v>0</v>
      </c>
      <c r="AN13" s="53">
        <f t="shared" si="21"/>
        <v>0</v>
      </c>
      <c r="AO13" s="46">
        <v>0</v>
      </c>
      <c r="AP13" s="50">
        <f t="shared" si="22"/>
        <v>0</v>
      </c>
      <c r="AQ13" s="46">
        <v>0</v>
      </c>
      <c r="AR13" s="50">
        <f t="shared" si="23"/>
        <v>0</v>
      </c>
      <c r="AS13" s="46"/>
      <c r="AT13" s="46">
        <v>0</v>
      </c>
      <c r="AU13" s="50">
        <f t="shared" si="24"/>
        <v>0</v>
      </c>
      <c r="AV13" s="50">
        <f t="shared" si="25"/>
        <v>0</v>
      </c>
      <c r="AW13" s="53">
        <f t="shared" si="26"/>
        <v>9.11</v>
      </c>
      <c r="AX13" s="52">
        <f t="shared" si="27"/>
        <v>0.15</v>
      </c>
      <c r="AY13" s="47">
        <v>10.7</v>
      </c>
      <c r="AZ13" s="48">
        <v>120</v>
      </c>
      <c r="BA13" s="50">
        <f t="shared" si="28"/>
        <v>1093.2</v>
      </c>
      <c r="BB13" s="50">
        <f t="shared" si="29"/>
        <v>1284</v>
      </c>
    </row>
    <row r="14" spans="1:54"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>
        <f>SUM(AZ2:AZ13)</f>
        <v>2400</v>
      </c>
      <c r="BA14" s="45">
        <f>SUM(BA2:BA13)</f>
        <v>19334.400000000001</v>
      </c>
      <c r="BB14" s="45">
        <f>SUM(BB2:BB13)</f>
        <v>22622.400000000001</v>
      </c>
    </row>
    <row r="15" spans="1:54"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</row>
    <row r="16" spans="1:54"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</row>
  </sheetData>
  <sheetProtection insertRows="0" deleteRows="0" sort="0"/>
  <protectedRanges>
    <protectedRange sqref="AV15:AY223 AV14:AX14 M14:AU223 W6:Z10 U2:V10 AZ6:AZ14 AF2:AF13 U11:Z13 Q2:S13 M2:O13 AB2:AD13 AI2:AX13 A2:K223" name="Range1"/>
    <protectedRange sqref="W2:Z5" name="Range1_2"/>
    <protectedRange sqref="AE2:AE13" name="Range1_3"/>
    <protectedRange sqref="AG2:AH13" name="Range1_4"/>
    <protectedRange sqref="AZ2:AZ5" name="Range1_6"/>
    <protectedRange sqref="L2:L259" name="Range1_1"/>
  </protectedRanges>
  <phoneticPr fontId="1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E2:E13</xm:sqref>
        </x14:dataValidation>
        <x14:dataValidation type="list" allowBlank="1" showInputMessage="1" showErrorMessage="1">
          <x14:formula1>
            <xm:f>#REF!</xm:f>
          </x14:formula1>
          <xm:sqref>S2:S13</xm:sqref>
        </x14:dataValidation>
        <x14:dataValidation type="list" allowBlank="1" showInputMessage="1" showErrorMessage="1">
          <x14:formula1>
            <xm:f>#REF!</xm:f>
          </x14:formula1>
          <xm:sqref>V2:V13</xm:sqref>
        </x14:dataValidation>
        <x14:dataValidation type="list" allowBlank="1" showInputMessage="1" showErrorMessage="1">
          <x14:formula1>
            <xm:f>#REF!</xm:f>
          </x14:formula1>
          <xm:sqref>F2:F13</xm:sqref>
        </x14:dataValidation>
        <x14:dataValidation type="list" allowBlank="1" showInputMessage="1" showErrorMessage="1">
          <x14:formula1>
            <xm:f>#REF!</xm:f>
          </x14:formula1>
          <xm:sqref>G2:G13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2025-12-04T06:21:07Z</dcterms:modified>
</cp:coreProperties>
</file>