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BE2" i="5" l="1"/>
  <c r="V2" i="5"/>
  <c r="BO2" i="5" l="1"/>
  <c r="BN2" i="5" s="1"/>
  <c r="BG2" i="5"/>
  <c r="BM2" i="5"/>
  <c r="AQ2" i="5"/>
  <c r="BQ2" i="5" l="1"/>
  <c r="AL2" i="5" l="1"/>
  <c r="AN2" i="5" s="1"/>
  <c r="AR2" i="5" s="1"/>
  <c r="BP2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M1" authorId="0" shapeId="0">
      <text>
        <r>
          <rPr>
            <sz val="11"/>
            <rFont val="Calibri"/>
            <family val="2"/>
          </rPr>
          <t>=[Standard Price]</t>
        </r>
      </text>
    </comment>
    <comment ref="BN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P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Q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<sst xmlns="http://schemas.openxmlformats.org/spreadsheetml/2006/main" count="83" uniqueCount="82">
  <si>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</si>
  <si>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</si>
  <si>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</si>
  <si>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</si>
  <si>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</si>
  <si>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</si>
  <si>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</si>
  <si>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</si>
  <si>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</si>
  <si>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</si>
  <si>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</si>
  <si>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</si>
  <si>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</si>
  <si>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</si>
  <si>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</si>
  <si>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</si>
  <si>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</si>
  <si>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</si>
  <si>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</si>
  <si>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</si>
  <si>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</si>
  <si>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</si>
  <si>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</si>
  <si>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</si>
  <si>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</si>
  <si>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</si>
  <si>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</si>
  <si>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</si>
  <si>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</si>
  <si>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</si>
  <si>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</si>
  <si>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</si>
  <si>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</si>
  <si>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</si>
  <si>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</si>
  <si>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</si>
  <si>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</si>
  <si>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</si>
  <si>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</si>
  <si>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</si>
  <si>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</si>
  <si>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</si>
  <si>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</si>
  <si>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</si>
  <si>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</si>
  <si>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</si>
  <si>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</si>
  <si>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</si>
  <si>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</si>
  <si>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</si>
  <si>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</si>
  <si>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</si>
  <si>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</si>
  <si>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</si>
  <si>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</si>
  <si>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</si>
  <si>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</si>
  <si>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</si>
  <si>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</si>
  <si>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</si>
  <si>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</si>
  <si>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</si>
  <si>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</si>
  <si>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</si>
  <si>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</si>
  <si>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</si>
  <si>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</si>
  <si>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</si>
  <si>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</si>
  <si>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</si>
  <si>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</si>
  <si>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</si>
  <si>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</si>
  <si>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</si>
  <si>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Pillow Cover</t>
    <phoneticPr fontId="12" type="noConversion"/>
  </si>
  <si>
    <t>Cotton Slub</t>
    <phoneticPr fontId="12" type="noConversion"/>
  </si>
  <si>
    <t>Linen</t>
    <phoneticPr fontId="12" type="noConversion"/>
  </si>
  <si>
    <t>6302.31.5010</t>
    <phoneticPr fontId="12" type="noConversion"/>
  </si>
  <si>
    <t>Luna Spiral Shell</t>
    <phoneticPr fontId="12" type="noConversion"/>
  </si>
  <si>
    <t>Front Fabric  and GSM: COTTON FLAX (75% Cotton,25% Flax and 130 GSM) NATURAL
Front Lining: COTTON SHEETING (120GSM)NATURAL WASHED
Back Fabric  and GSM: COTTON FLAX (75% Cotton,25% FLAX and 130GSM)//NATURAL WASHED  
Edge : KNIFE EDGE. Zipper: LOGO EMBOSSED ZIPPER
Package: Hangtag+PE bag+mailer bag.  30pc in 5ply carton</t>
    <phoneticPr fontId="12" type="noConversion"/>
  </si>
  <si>
    <t>20 x20"</t>
    <phoneticPr fontId="12" type="noConversion"/>
  </si>
  <si>
    <t>HHD21-2015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</si>
</sst>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&quot;$&quot;#,##0.0000"/>
    <numFmt numFmtId="181" formatCode="0.000"/>
    <numFmt numFmtId="182" formatCode="[$€-2]\ #,##0.00_);[Red]\([$€-2]\ #,##0.00\)"/>
    <numFmt numFmtId="183" formatCode="0.00_);[Red]\(0.00\)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1" fillId="0" borderId="0">
      <alignment vertical="center"/>
    </xf>
    <xf numFmtId="9" fontId="11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3" fillId="0" borderId="0"/>
    <xf numFmtId="182" fontId="4" fillId="0" borderId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2" fontId="14" fillId="0" borderId="0"/>
    <xf numFmtId="176" fontId="4" fillId="0" borderId="0" applyFont="0" applyFill="0" applyBorder="0" applyAlignment="0" applyProtection="0"/>
    <xf numFmtId="176" fontId="15" fillId="0" borderId="0" applyFont="0" applyFill="0" applyBorder="0" applyAlignment="0" applyProtection="0"/>
  </cellStyleXfs>
  <cellXfs count="61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9" fillId="5" borderId="1" xfId="4" applyFont="1" applyFill="1" applyBorder="1" applyAlignment="1">
      <alignment horizontal="center" wrapText="1"/>
    </xf>
    <xf numFmtId="182" fontId="9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9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10" fillId="0" borderId="1" xfId="1" applyNumberFormat="1" applyFont="1" applyBorder="1" applyAlignment="1">
      <alignment wrapText="1"/>
    </xf>
    <xf numFmtId="177" fontId="10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10" fillId="6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7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10" fillId="3" borderId="1" xfId="1" applyNumberFormat="1" applyFont="1" applyFill="1" applyBorder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5" xfId="4" applyFont="1" applyFill="1" applyBorder="1" applyAlignment="1">
      <alignment horizontal="center" wrapText="1"/>
    </xf>
    <xf numFmtId="177" fontId="2" fillId="4" borderId="5" xfId="4" applyNumberFormat="1" applyFont="1" applyFill="1" applyBorder="1" applyAlignment="1">
      <alignment wrapText="1"/>
    </xf>
    <xf numFmtId="2" fontId="2" fillId="4" borderId="5" xfId="4" applyNumberFormat="1" applyFont="1" applyFill="1" applyBorder="1" applyAlignment="1">
      <alignment wrapText="1"/>
    </xf>
    <xf numFmtId="10" fontId="7" fillId="3" borderId="6" xfId="1" applyNumberFormat="1" applyFont="1" applyFill="1" applyBorder="1" applyAlignment="1">
      <alignment wrapText="1"/>
    </xf>
    <xf numFmtId="177" fontId="7" fillId="0" borderId="6" xfId="1" applyNumberFormat="1" applyFont="1" applyBorder="1" applyAlignment="1">
      <alignment wrapText="1"/>
    </xf>
    <xf numFmtId="177" fontId="7" fillId="3" borderId="5" xfId="1" applyNumberFormat="1" applyFont="1" applyFill="1" applyBorder="1" applyAlignment="1">
      <alignment wrapText="1"/>
    </xf>
    <xf numFmtId="180" fontId="6" fillId="2" borderId="5" xfId="1" applyNumberFormat="1" applyFont="1" applyFill="1" applyBorder="1" applyAlignment="1">
      <alignment wrapText="1"/>
    </xf>
    <xf numFmtId="177" fontId="6" fillId="2" borderId="1" xfId="1" applyNumberFormat="1" applyFont="1" applyFill="1" applyBorder="1" applyAlignment="1">
      <alignment wrapText="1"/>
    </xf>
    <xf numFmtId="10" fontId="6" fillId="2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2" fontId="10" fillId="4" borderId="1" xfId="1" applyNumberFormat="1" applyFont="1" applyFill="1" applyBorder="1" applyAlignment="1">
      <alignment wrapText="1"/>
    </xf>
    <xf numFmtId="177" fontId="10" fillId="8" borderId="1" xfId="1" applyNumberFormat="1" applyFont="1" applyFill="1" applyBorder="1" applyAlignment="1">
      <alignment wrapText="1"/>
    </xf>
    <xf numFmtId="181" fontId="7" fillId="0" borderId="5" xfId="1" applyNumberFormat="1" applyFont="1" applyBorder="1" applyAlignment="1">
      <alignment horizontal="center" wrapText="1"/>
    </xf>
    <xf numFmtId="182" fontId="2" fillId="5" borderId="5" xfId="4" applyFont="1" applyFill="1" applyBorder="1" applyAlignment="1">
      <alignment horizontal="center" wrapText="1"/>
    </xf>
    <xf numFmtId="2" fontId="2" fillId="0" borderId="5" xfId="4" applyNumberFormat="1" applyFont="1" applyBorder="1" applyAlignment="1">
      <alignment horizontal="center" wrapText="1"/>
    </xf>
    <xf numFmtId="10" fontId="10" fillId="3" borderId="6" xfId="1" applyNumberFormat="1" applyFont="1" applyFill="1" applyBorder="1" applyAlignment="1">
      <alignment wrapText="1"/>
    </xf>
    <xf numFmtId="182" fontId="3" fillId="0" borderId="1" xfId="4" applyBorder="1" applyAlignment="1">
      <alignment vertical="center"/>
    </xf>
    <xf numFmtId="182" fontId="3" fillId="0" borderId="1" xfId="4" applyNumberFormat="1" applyBorder="1" applyAlignment="1">
      <alignment vertical="center"/>
    </xf>
    <xf numFmtId="182" fontId="3" fillId="0" borderId="5" xfId="4" applyBorder="1" applyAlignment="1">
      <alignment vertical="center"/>
    </xf>
    <xf numFmtId="182" fontId="3" fillId="0" borderId="1" xfId="4" applyNumberFormat="1" applyBorder="1" applyAlignment="1">
      <alignment vertical="center"/>
    </xf>
    <xf numFmtId="182" fontId="3" fillId="0" borderId="0" xfId="4" applyAlignment="1">
      <alignment vertical="center"/>
    </xf>
    <xf numFmtId="182" fontId="3" fillId="0" borderId="1" xfId="4" applyBorder="1" applyAlignment="1">
      <alignment horizontal="left" vertical="center" wrapText="1"/>
    </xf>
    <xf numFmtId="182" fontId="5" fillId="7" borderId="3" xfId="0" applyFont="1" applyFill="1" applyBorder="1" applyAlignment="1">
      <alignment horizontal="center" vertical="center"/>
    </xf>
    <xf numFmtId="0" fontId="3" fillId="0" borderId="1" xfId="4" applyNumberFormat="1" applyBorder="1" applyAlignment="1">
      <alignment horizontal="center" vertical="center"/>
    </xf>
    <xf numFmtId="183" fontId="3" fillId="0" borderId="1" xfId="4" applyNumberFormat="1" applyBorder="1" applyAlignment="1">
      <alignment vertical="center"/>
    </xf>
    <xf numFmtId="183" fontId="3" fillId="0" borderId="2" xfId="4" applyNumberFormat="1" applyBorder="1" applyAlignment="1">
      <alignment horizontal="center" vertical="center" wrapText="1"/>
    </xf>
    <xf numFmtId="183" fontId="3" fillId="2" borderId="1" xfId="4" applyNumberFormat="1" applyFill="1" applyBorder="1" applyAlignment="1">
      <alignment vertical="center"/>
    </xf>
    <xf numFmtId="183" fontId="3" fillId="0" borderId="6" xfId="4" applyNumberFormat="1" applyBorder="1" applyAlignment="1">
      <alignment vertical="center"/>
    </xf>
    <xf numFmtId="183" fontId="3" fillId="0" borderId="5" xfId="4" applyNumberFormat="1" applyBorder="1" applyAlignment="1">
      <alignment vertical="center"/>
    </xf>
    <xf numFmtId="183" fontId="0" fillId="2" borderId="1" xfId="5" applyNumberFormat="1" applyFont="1" applyFill="1" applyBorder="1" applyAlignment="1">
      <alignment vertical="center"/>
    </xf>
    <xf numFmtId="183" fontId="3" fillId="2" borderId="6" xfId="4" applyNumberFormat="1" applyFill="1" applyBorder="1" applyAlignment="1">
      <alignment vertical="center"/>
    </xf>
    <xf numFmtId="183" fontId="3" fillId="2" borderId="5" xfId="4" applyNumberFormat="1" applyFill="1" applyBorder="1" applyAlignment="1">
      <alignment vertical="center"/>
    </xf>
    <xf numFmtId="183" fontId="8" fillId="2" borderId="4" xfId="25" applyNumberFormat="1" applyFont="1" applyFill="1" applyBorder="1" applyAlignment="1">
      <alignment horizontal="center" vertical="center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"/>
  <sheetViews>
    <sheetView tabSelected="1" topLeftCell="G1" zoomScale="70" zoomScaleNormal="70" workbookViewId="0">
      <selection activeCell="S2" sqref="S2:BQ2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44.425781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3.85546875" style="2" bestFit="1" customWidth="1"/>
    <col min="16" max="16" width="8.8554687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1.710937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10.140625" style="19" customWidth="1"/>
    <col min="29" max="29" width="8.1406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5" width="10.85546875" style="4" customWidth="1"/>
    <col min="46" max="46" width="8.140625" style="3" customWidth="1"/>
    <col min="47" max="47" width="9.140625" style="4" customWidth="1"/>
    <col min="48" max="48" width="8.140625" style="3" customWidth="1"/>
    <col min="49" max="49" width="9.28515625" style="4" customWidth="1"/>
    <col min="50" max="50" width="6.85546875" style="4" customWidth="1"/>
    <col min="51" max="51" width="9.140625" style="4" customWidth="1"/>
    <col min="52" max="52" width="7.42578125" style="4" customWidth="1"/>
    <col min="53" max="53" width="7.7109375" style="4" customWidth="1"/>
    <col min="54" max="54" width="11.42578125" style="4" customWidth="1"/>
    <col min="55" max="55" width="11.85546875" style="2" customWidth="1"/>
    <col min="56" max="56" width="11.28515625" style="24" customWidth="1"/>
    <col min="57" max="57" width="9.85546875" style="4" customWidth="1"/>
    <col min="58" max="58" width="15" style="3" customWidth="1"/>
    <col min="59" max="59" width="10.140625" style="4" customWidth="1"/>
    <col min="60" max="60" width="8.85546875" style="4" customWidth="1"/>
    <col min="61" max="61" width="10.85546875" style="4" customWidth="1"/>
    <col min="62" max="62" width="8.140625" style="3" customWidth="1"/>
    <col min="63" max="64" width="10.42578125" style="4" customWidth="1"/>
    <col min="65" max="65" width="12.42578125" style="2" customWidth="1"/>
    <col min="66" max="66" width="10.42578125" style="2" customWidth="1"/>
    <col min="67" max="67" width="9.5703125" style="2" customWidth="1"/>
    <col min="68" max="68" width="13.42578125" style="2" customWidth="1"/>
    <col min="69" max="69" width="13.42578125" style="3" customWidth="1"/>
    <col min="70" max="16384" width="9.140625" style="2"/>
  </cols>
  <sheetData>
    <row r="1" spans="1:69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45</v>
      </c>
      <c r="L1" s="9" t="s">
        <v>15</v>
      </c>
      <c r="M1" s="9" t="s">
        <v>16</v>
      </c>
      <c r="N1" s="6" t="s">
        <v>44</v>
      </c>
      <c r="O1" s="6" t="s">
        <v>17</v>
      </c>
      <c r="P1" s="6" t="s">
        <v>18</v>
      </c>
      <c r="Q1" s="6" t="s">
        <v>42</v>
      </c>
      <c r="R1" s="41" t="s">
        <v>71</v>
      </c>
      <c r="S1" s="9" t="s">
        <v>19</v>
      </c>
      <c r="T1" s="12" t="s">
        <v>39</v>
      </c>
      <c r="U1" s="29" t="s">
        <v>41</v>
      </c>
      <c r="V1" s="38" t="s">
        <v>65</v>
      </c>
      <c r="W1" s="30" t="s">
        <v>47</v>
      </c>
      <c r="X1" s="37" t="s">
        <v>46</v>
      </c>
      <c r="Y1" s="10" t="s">
        <v>2</v>
      </c>
      <c r="Z1" s="21" t="s">
        <v>20</v>
      </c>
      <c r="AA1" s="21" t="s">
        <v>21</v>
      </c>
      <c r="AB1" s="21" t="s">
        <v>22</v>
      </c>
      <c r="AC1" s="42" t="s">
        <v>72</v>
      </c>
      <c r="AD1" s="12" t="s">
        <v>23</v>
      </c>
      <c r="AE1" s="26" t="s">
        <v>24</v>
      </c>
      <c r="AF1" s="40" t="s">
        <v>70</v>
      </c>
      <c r="AG1" s="21" t="s">
        <v>66</v>
      </c>
      <c r="AH1" s="21" t="s">
        <v>67</v>
      </c>
      <c r="AI1" s="21" t="s">
        <v>68</v>
      </c>
      <c r="AJ1" s="11" t="s">
        <v>69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16" t="s">
        <v>33</v>
      </c>
      <c r="AT1" s="15" t="s">
        <v>34</v>
      </c>
      <c r="AU1" s="16" t="s">
        <v>35</v>
      </c>
      <c r="AV1" s="15" t="s">
        <v>36</v>
      </c>
      <c r="AW1" s="16" t="s">
        <v>52</v>
      </c>
      <c r="AX1" s="15" t="s">
        <v>51</v>
      </c>
      <c r="AY1" s="23" t="s">
        <v>48</v>
      </c>
      <c r="AZ1" s="16" t="s">
        <v>49</v>
      </c>
      <c r="BA1" s="15" t="s">
        <v>50</v>
      </c>
      <c r="BB1" s="15" t="s">
        <v>37</v>
      </c>
      <c r="BC1" s="25" t="s">
        <v>38</v>
      </c>
      <c r="BD1" s="18" t="s">
        <v>43</v>
      </c>
      <c r="BE1" s="39" t="s">
        <v>53</v>
      </c>
      <c r="BF1" s="31" t="s">
        <v>55</v>
      </c>
      <c r="BG1" s="15" t="s">
        <v>56</v>
      </c>
      <c r="BH1" s="32" t="s">
        <v>57</v>
      </c>
      <c r="BI1" s="25" t="s">
        <v>58</v>
      </c>
      <c r="BJ1" s="43" t="s">
        <v>59</v>
      </c>
      <c r="BK1" s="33" t="s">
        <v>54</v>
      </c>
      <c r="BL1" s="33" t="s">
        <v>73</v>
      </c>
      <c r="BM1" s="34" t="s">
        <v>60</v>
      </c>
      <c r="BN1" s="35" t="s">
        <v>62</v>
      </c>
      <c r="BO1" s="34" t="s">
        <v>61</v>
      </c>
      <c r="BP1" s="35" t="s">
        <v>64</v>
      </c>
      <c r="BQ1" s="36" t="s">
        <v>63</v>
      </c>
    </row>
    <row r="2" spans="1:69" s="48" customFormat="1" ht="143.1" customHeight="1">
      <c r="A2" s="51">
        <v>1</v>
      </c>
      <c r="B2" s="44"/>
      <c r="C2" s="44"/>
      <c r="D2" s="44" t="s">
        <v>5</v>
      </c>
      <c r="E2" s="44"/>
      <c r="F2" s="44" t="s">
        <v>40</v>
      </c>
      <c r="G2" s="45" t="s">
        <v>78</v>
      </c>
      <c r="H2" s="44" t="s">
        <v>74</v>
      </c>
      <c r="I2" s="44" t="s">
        <v>74</v>
      </c>
      <c r="J2" s="49" t="s">
        <v>79</v>
      </c>
      <c r="K2" s="46" t="s">
        <v>75</v>
      </c>
      <c r="L2" s="44" t="s">
        <v>80</v>
      </c>
      <c r="M2" s="44" t="s">
        <v>76</v>
      </c>
      <c r="N2" s="46"/>
      <c r="O2" s="50" t="s">
        <v>81</v>
      </c>
      <c r="P2" s="47"/>
      <c r="Q2" s="44"/>
      <c r="R2" s="46"/>
      <c r="S2" s="52" t="s">
        <v>6</v>
      </c>
      <c r="T2" s="52">
        <v>300</v>
      </c>
      <c r="U2" s="53"/>
      <c r="V2" s="54">
        <f>IF(W2="","",X2*W2)</f>
        <v>45.71</v>
      </c>
      <c r="W2" s="55">
        <v>7.95</v>
      </c>
      <c r="X2" s="52">
        <v>5.75</v>
      </c>
      <c r="Y2" s="52" t="s">
        <v>4</v>
      </c>
      <c r="Z2" s="56">
        <v>54</v>
      </c>
      <c r="AA2" s="56">
        <v>27</v>
      </c>
      <c r="AB2" s="56">
        <v>38</v>
      </c>
      <c r="AC2" s="56">
        <v>9.5</v>
      </c>
      <c r="AD2" s="52">
        <v>30</v>
      </c>
      <c r="AE2" s="54">
        <f>IF(Z2="","",Z2*AA2*AB2/1000000)</f>
        <v>0.06</v>
      </c>
      <c r="AF2" s="56" t="s">
        <v>0</v>
      </c>
      <c r="AG2" s="56">
        <v>20</v>
      </c>
      <c r="AH2" s="56">
        <v>10</v>
      </c>
      <c r="AI2" s="56">
        <v>0.4</v>
      </c>
      <c r="AJ2" s="52">
        <v>0.2</v>
      </c>
      <c r="AK2" s="52">
        <v>65</v>
      </c>
      <c r="AL2" s="54">
        <f t="shared" ref="AL2" si="0">IF(AD2="","",AK2/AE2*AD2)</f>
        <v>32500</v>
      </c>
      <c r="AM2" s="52">
        <v>3500</v>
      </c>
      <c r="AN2" s="54">
        <f>IF(ISERROR(AM2/AL2),"",AM2/AL2)</f>
        <v>0.11</v>
      </c>
      <c r="AO2" s="52" t="s">
        <v>77</v>
      </c>
      <c r="AP2" s="52">
        <v>0.71</v>
      </c>
      <c r="AQ2" s="54">
        <f t="shared" ref="AQ2" si="1">IF(ISERROR(X2*AP2),"",X2*AP2)</f>
        <v>4.08</v>
      </c>
      <c r="AR2" s="54">
        <f t="shared" ref="AR2" si="2">IF(ISERROR(X2+AN2+AQ2),"",X2+AN2+AQ2)</f>
        <v>9.94</v>
      </c>
      <c r="AS2" s="52">
        <v>0.1</v>
      </c>
      <c r="AT2" s="54">
        <f>IF(ISERROR(BE2*AS2),"",BE2*AS2)</f>
        <v>2.25</v>
      </c>
      <c r="AU2" s="52">
        <v>0.15</v>
      </c>
      <c r="AV2" s="54">
        <f>IF(ISERROR(BE2*AU2),"",BE2*AU2)</f>
        <v>3.38</v>
      </c>
      <c r="AW2" s="52">
        <v>0.1</v>
      </c>
      <c r="AX2" s="54">
        <f>IF(ISERROR(BE2*AW2),"",BE2*AW2)</f>
        <v>2.25</v>
      </c>
      <c r="AY2" s="52"/>
      <c r="AZ2" s="52">
        <v>0</v>
      </c>
      <c r="BA2" s="54">
        <f>IF(ISERROR(BE2*AZ2),"",BE2*AZ2)</f>
        <v>0</v>
      </c>
      <c r="BB2" s="54">
        <f>IF(ISERROR(AT2+AV2+AX2+BA2),"",AT2+AV2+AX2+BA2)</f>
        <v>7.88</v>
      </c>
      <c r="BC2" s="54">
        <f t="shared" ref="BC2" si="3">IF(ISERROR(AR2+BB2),"",AR2+BB2)</f>
        <v>17.82</v>
      </c>
      <c r="BD2" s="57">
        <f t="shared" ref="BD2" si="4">IF(ISERROR((BE2-BC2)/BE2),"",(BE2-BC2)/BE2)</f>
        <v>0.21</v>
      </c>
      <c r="BE2" s="54">
        <f>IF(BK2="","",BK2*(1-BL2))</f>
        <v>22.5</v>
      </c>
      <c r="BF2" s="56">
        <v>0.3</v>
      </c>
      <c r="BG2" s="54">
        <f>IF(BF2="","",BK2*BF2)</f>
        <v>15</v>
      </c>
      <c r="BH2" s="56">
        <v>5</v>
      </c>
      <c r="BI2" s="54">
        <f>IF(ISERROR(BC2+BG2+BH2),"",BC2+BG2+BH2)</f>
        <v>37.82</v>
      </c>
      <c r="BJ2" s="58">
        <f>IF(BK2="","",(BK2-BI2)/BK2)</f>
        <v>0.24</v>
      </c>
      <c r="BK2" s="56">
        <v>49.99</v>
      </c>
      <c r="BL2" s="56">
        <v>0.55000000000000004</v>
      </c>
      <c r="BM2" s="59">
        <f>BE2</f>
        <v>22.5</v>
      </c>
      <c r="BN2" s="60">
        <f>IF(BO2="","",CEILING(BO2/0.9 - 0.01, 10) - 0.01)</f>
        <v>59.99</v>
      </c>
      <c r="BO2" s="59">
        <f>IF(BK2="","",BK2)</f>
        <v>49.99</v>
      </c>
      <c r="BP2" s="54">
        <f>IF(BM2="","",(BM2-AR2)/BM2)</f>
        <v>0.56000000000000005</v>
      </c>
      <c r="BQ2" s="54">
        <f>IF(BN2="","",(BN2-BM2)/BN2)</f>
        <v>0.62</v>
      </c>
    </row>
  </sheetData>
  <sheetProtection insertRows="0" deleteRows="0" sort="0"/>
  <protectedRanges>
    <protectedRange sqref="A4:B86 D4:E86 C3:C85 F3:S85 AE2:AF2 AK2:AL2 BJ2 V2:Y2 L2:N2 AQ2:BH2 A2:J2 P2:S2 U3:BB85 AN2" name="Range1"/>
    <protectedRange sqref="AC2 AJ2" name="Range1_2"/>
    <protectedRange sqref="AM2" name="Range1_3"/>
    <protectedRange sqref="AO2:AP2" name="Range1_4"/>
    <protectedRange sqref="T2" name="Range1_6"/>
    <protectedRange sqref="K2" name="Range1_1"/>
    <protectedRange sqref="Z2:AB2" name="Range1_2_1"/>
    <protectedRange sqref="AG2:AI2" name="Range1_2_2"/>
  </protectedRanges>
  <phoneticPr fontId="12" type="noConversion"/>
  <dataValidations count="6">
    <dataValidation type="list" allowBlank="1" showInputMessage="1" showErrorMessage="1" sqref="D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S2">
      <formula1>#REF!</formula1>
    </dataValidation>
    <dataValidation type="list" allowBlank="1" showInputMessage="1" showErrorMessage="1" sqref="Y2">
      <formula1>#REF!</formula1>
    </dataValidation>
    <dataValidation type="list" allowBlank="1" showInputMessage="1" showErrorMessage="1" sqref="F2">
      <formula1>#REF!</formula1>
    </dataValidation>
    <dataValidation type="list" allowBlank="1" showInputMessage="1" showErrorMessage="1" sqref="AF2 R2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2025-12-15T04:01:54Z</dcterms:modified>
</cp:coreProperties>
</file>