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5C9332E4-EBD0-45DC-B020-E2B5A4511D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2" i="5" l="1"/>
  <c r="AR3" i="5"/>
  <c r="AR2" i="5"/>
  <c r="AO3" i="5"/>
  <c r="AL3" i="5"/>
  <c r="AL2" i="5"/>
  <c r="AY3" i="5"/>
  <c r="AD3" i="5"/>
  <c r="AE3" i="5" s="1"/>
  <c r="AG3" i="5" s="1"/>
  <c r="AJ3" i="5"/>
  <c r="AY2" i="5"/>
  <c r="AD2" i="5"/>
  <c r="AE2" i="5" s="1"/>
  <c r="AG2" i="5" s="1"/>
  <c r="AJ2" i="5"/>
  <c r="AS2" i="5" l="1"/>
  <c r="AT2" i="5" s="1"/>
  <c r="AU2" i="5" s="1"/>
  <c r="AS3" i="5"/>
  <c r="AT3" i="5" s="1"/>
  <c r="AX3" i="5" l="1"/>
  <c r="AU3" i="5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<sst xmlns="http://schemas.openxmlformats.org/spreadsheetml/2006/main" count="75" uniqueCount="65">
  <si>
    <t>Brand</t>
  </si>
  <si>
    <t>Package Type</t>
  </si>
  <si>
    <t>Licensor</t>
  </si>
  <si>
    <t>Normal</t>
  </si>
  <si>
    <t>Gramercy Park</t>
  </si>
  <si>
    <t>QUILT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</si>
  <si>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</si>
  <si>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</si>
  <si>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</si>
  <si>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</si>
  <si>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</si>
  <si>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</si>
  <si>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</si>
  <si>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</si>
  <si>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</si>
  <si>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</si>
  <si>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</si>
  <si>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</si>
  <si>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</si>
  <si>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</si>
  <si>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</si>
  <si>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</si>
  <si>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</si>
  <si>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</si>
  <si>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</si>
  <si>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</si>
  <si>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</si>
  <si>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</si>
  <si>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</si>
  <si>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</si>
  <si>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</si>
  <si>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</si>
  <si>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</si>
  <si>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</si>
  <si>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</si>
  <si>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</si>
  <si>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</si>
  <si>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</si>
  <si>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</si>
  <si>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</si>
  <si>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</si>
  <si>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</si>
  <si>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</si>
  <si>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</si>
  <si>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</si>
  <si>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</si>
  <si>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</si>
  <si>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</si>
  <si>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</si>
  <si>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Trim</t>
  </si>
  <si>
    <t>Material-Short</t>
  </si>
  <si>
    <t>Load 2</t>
  </si>
  <si>
    <t>Load 2 %</t>
  </si>
  <si>
    <t>Load 2 $</t>
  </si>
  <si>
    <t>Size/Spec.</t>
  </si>
  <si>
    <t>100% polyester</t>
    <phoneticPr fontId="69" type="noConversion"/>
  </si>
  <si>
    <t>D/Q: 90x90", 20x26"(2)</t>
  </si>
  <si>
    <t>3 pc Quilt set</t>
    <phoneticPr fontId="69" type="noConversion"/>
  </si>
  <si>
    <t>quilt set</t>
    <phoneticPr fontId="69" type="noConversion"/>
  </si>
  <si>
    <t>Coda</t>
    <phoneticPr fontId="69" type="noConversion"/>
  </si>
  <si>
    <t>Off White</t>
    <phoneticPr fontId="69" type="noConversion"/>
  </si>
  <si>
    <t xml:space="preserve">Quilt&amp;sham front: 100% polyester chenille 180gsm. Back, 100% polyester microfiber 85gsm. 180gsm polyester filling. Cross emb. </t>
    <phoneticPr fontId="69" type="noConversion"/>
  </si>
  <si>
    <t>King; 106*90",20*36"(2)</t>
  </si>
  <si>
    <t>LC14-2247</t>
    <phoneticPr fontId="70" type="noConversion"/>
  </si>
  <si>
    <t>LC14-2248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</si>
</sst>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7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9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3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1" fillId="0" borderId="0"/>
    <xf numFmtId="192" fontId="11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4" fillId="0" borderId="0">
      <alignment vertical="center"/>
    </xf>
    <xf numFmtId="192" fontId="12" fillId="0" borderId="0">
      <alignment vertical="center"/>
    </xf>
    <xf numFmtId="192" fontId="4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4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14" fillId="32" borderId="12" applyNumberFormat="0" applyFont="0" applyAlignment="0" applyProtection="0">
      <alignment vertical="center"/>
    </xf>
    <xf numFmtId="192" fontId="4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9" fillId="0" borderId="0">
      <protection locked="0"/>
    </xf>
    <xf numFmtId="176" fontId="40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9" fillId="0" borderId="0">
      <protection locked="0"/>
    </xf>
    <xf numFmtId="185" fontId="39" fillId="0" borderId="0">
      <protection locked="0"/>
    </xf>
    <xf numFmtId="192" fontId="41" fillId="0" borderId="0" applyNumberFormat="0" applyFill="0" applyBorder="0" applyAlignment="0" applyProtection="0"/>
    <xf numFmtId="185" fontId="39" fillId="0" borderId="0">
      <protection locked="0"/>
    </xf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13" fillId="0" borderId="0"/>
    <xf numFmtId="192" fontId="4" fillId="0" borderId="0"/>
    <xf numFmtId="192" fontId="32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5" fillId="0" borderId="0">
      <alignment vertical="center"/>
    </xf>
    <xf numFmtId="192" fontId="55" fillId="0" borderId="0">
      <alignment vertical="center"/>
    </xf>
    <xf numFmtId="192" fontId="56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83" fontId="13" fillId="0" borderId="0" applyFont="0" applyFill="0" applyBorder="0" applyAlignment="0" applyProtection="0">
      <alignment vertical="center"/>
    </xf>
    <xf numFmtId="186" fontId="13" fillId="0" borderId="0" applyFont="0" applyFill="0" applyBorder="0" applyAlignment="0" applyProtection="0"/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/>
    <xf numFmtId="192" fontId="33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0" borderId="0">
      <alignment vertical="center"/>
    </xf>
    <xf numFmtId="192" fontId="13" fillId="0" borderId="0"/>
    <xf numFmtId="192" fontId="4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3" fillId="0" borderId="0"/>
    <xf numFmtId="192" fontId="55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19" fillId="0" borderId="0" applyNumberFormat="0" applyFill="0" applyBorder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/>
    <xf numFmtId="192" fontId="13" fillId="32" borderId="12" applyNumberFormat="0" applyFont="0" applyAlignment="0" applyProtection="0">
      <alignment vertical="center"/>
    </xf>
    <xf numFmtId="192" fontId="1" fillId="0" borderId="0"/>
    <xf numFmtId="192" fontId="14" fillId="0" borderId="0">
      <alignment vertical="center"/>
    </xf>
    <xf numFmtId="192" fontId="13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4" fillId="0" borderId="0" applyFont="0" applyFill="0" applyBorder="0" applyAlignment="0" applyProtection="0"/>
    <xf numFmtId="192" fontId="13" fillId="0" borderId="0">
      <alignment vertical="center"/>
    </xf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4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83" fontId="13" fillId="0" borderId="0" applyFont="0" applyFill="0" applyBorder="0" applyAlignment="0" applyProtection="0"/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4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0" borderId="0">
      <alignment vertical="center"/>
    </xf>
    <xf numFmtId="192" fontId="55" fillId="0" borderId="0">
      <alignment vertical="center"/>
    </xf>
    <xf numFmtId="192" fontId="58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4" fillId="34" borderId="0" applyNumberFormat="0" applyBorder="0" applyAlignment="0" applyProtection="0"/>
    <xf numFmtId="192" fontId="34" fillId="35" borderId="0" applyNumberFormat="0" applyBorder="0" applyAlignment="0" applyProtection="0"/>
    <xf numFmtId="192" fontId="34" fillId="9" borderId="0" applyNumberFormat="0" applyBorder="0" applyAlignment="0" applyProtection="0"/>
    <xf numFmtId="192" fontId="34" fillId="36" borderId="0" applyNumberFormat="0" applyBorder="0" applyAlignment="0" applyProtection="0"/>
    <xf numFmtId="192" fontId="34" fillId="37" borderId="0" applyNumberFormat="0" applyBorder="0" applyAlignment="0" applyProtection="0"/>
    <xf numFmtId="192" fontId="34" fillId="10" borderId="0" applyNumberFormat="0" applyBorder="0" applyAlignment="0" applyProtection="0"/>
    <xf numFmtId="192" fontId="34" fillId="38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36" borderId="0" applyNumberFormat="0" applyBorder="0" applyAlignment="0" applyProtection="0"/>
    <xf numFmtId="192" fontId="34" fillId="38" borderId="0" applyNumberFormat="0" applyBorder="0" applyAlignment="0" applyProtection="0"/>
    <xf numFmtId="192" fontId="34" fillId="41" borderId="0" applyNumberFormat="0" applyBorder="0" applyAlignment="0" applyProtection="0"/>
    <xf numFmtId="192" fontId="35" fillId="42" borderId="0" applyNumberFormat="0" applyBorder="0" applyAlignment="0" applyProtection="0"/>
    <xf numFmtId="192" fontId="35" fillId="39" borderId="0" applyNumberFormat="0" applyBorder="0" applyAlignment="0" applyProtection="0"/>
    <xf numFmtId="192" fontId="35" fillId="40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5" borderId="0" applyNumberFormat="0" applyBorder="0" applyAlignment="0" applyProtection="0"/>
    <xf numFmtId="192" fontId="35" fillId="46" borderId="0" applyNumberFormat="0" applyBorder="0" applyAlignment="0" applyProtection="0"/>
    <xf numFmtId="192" fontId="35" fillId="47" borderId="0" applyNumberFormat="0" applyBorder="0" applyAlignment="0" applyProtection="0"/>
    <xf numFmtId="192" fontId="35" fillId="48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9" borderId="0" applyNumberFormat="0" applyBorder="0" applyAlignment="0" applyProtection="0"/>
    <xf numFmtId="192" fontId="36" fillId="35" borderId="0" applyNumberFormat="0" applyBorder="0" applyAlignment="0" applyProtection="0"/>
    <xf numFmtId="192" fontId="37" fillId="33" borderId="8" applyNumberFormat="0" applyAlignment="0" applyProtection="0"/>
    <xf numFmtId="192" fontId="38" fillId="50" borderId="9" applyNumberFormat="0" applyAlignment="0" applyProtection="0"/>
    <xf numFmtId="187" fontId="34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2" fillId="9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0" borderId="8" applyNumberFormat="0" applyAlignment="0" applyProtection="0"/>
    <xf numFmtId="192" fontId="48" fillId="0" borderId="10" applyNumberFormat="0" applyFill="0" applyAlignment="0" applyProtection="0"/>
    <xf numFmtId="192" fontId="49" fillId="51" borderId="0" applyNumberFormat="0" applyBorder="0" applyAlignment="0" applyProtection="0"/>
    <xf numFmtId="192" fontId="34" fillId="52" borderId="12" applyNumberFormat="0" applyFont="0" applyAlignment="0" applyProtection="0"/>
    <xf numFmtId="192" fontId="51" fillId="33" borderId="11" applyNumberFormat="0" applyAlignment="0" applyProtection="0"/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20" fillId="14" borderId="0" applyNumberFormat="0" applyBorder="0" applyAlignment="0" applyProtection="0">
      <alignment vertical="center"/>
    </xf>
    <xf numFmtId="192" fontId="20" fillId="36" borderId="0" applyNumberFormat="0" applyBorder="0" applyAlignment="0" applyProtection="0">
      <alignment vertical="center"/>
    </xf>
    <xf numFmtId="192" fontId="13" fillId="0" borderId="0"/>
    <xf numFmtId="192" fontId="58" fillId="0" borderId="0"/>
    <xf numFmtId="192" fontId="58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21" fillId="15" borderId="0" applyNumberFormat="0" applyBorder="0" applyAlignment="0" applyProtection="0">
      <alignment vertical="center"/>
    </xf>
    <xf numFmtId="192" fontId="21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4" fillId="0" borderId="0"/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14" fillId="32" borderId="12" applyNumberFormat="0" applyFont="0" applyAlignment="0" applyProtection="0">
      <alignment vertical="center"/>
    </xf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5" fillId="21" borderId="0" applyNumberFormat="0" applyBorder="0" applyAlignment="0" applyProtection="0"/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35" fillId="24" borderId="0" applyNumberFormat="0" applyBorder="0" applyAlignment="0" applyProtection="0"/>
    <xf numFmtId="192" fontId="35" fillId="27" borderId="0" applyNumberFormat="0" applyBorder="0" applyAlignment="0" applyProtection="0"/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192" fontId="38" fillId="26" borderId="9" applyNumberFormat="0" applyAlignment="0" applyProtection="0"/>
    <xf numFmtId="176" fontId="59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49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60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61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54" fillId="0" borderId="0" applyNumberFormat="0" applyFill="0" applyBorder="0" applyAlignment="0" applyProtection="0"/>
    <xf numFmtId="192" fontId="62" fillId="0" borderId="0">
      <alignment vertical="center"/>
    </xf>
    <xf numFmtId="192" fontId="13" fillId="0" borderId="0">
      <alignment vertical="center"/>
    </xf>
    <xf numFmtId="192" fontId="13" fillId="0" borderId="0"/>
    <xf numFmtId="192" fontId="4" fillId="0" borderId="0"/>
    <xf numFmtId="190" fontId="63" fillId="0" borderId="0"/>
    <xf numFmtId="192" fontId="4" fillId="0" borderId="0"/>
    <xf numFmtId="192" fontId="64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3" fillId="0" borderId="0"/>
    <xf numFmtId="192" fontId="4" fillId="0" borderId="0"/>
    <xf numFmtId="192" fontId="4" fillId="0" borderId="0"/>
    <xf numFmtId="192" fontId="4" fillId="0" borderId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38" fontId="6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65" fillId="0" borderId="0"/>
    <xf numFmtId="192" fontId="4" fillId="0" borderId="0"/>
    <xf numFmtId="192" fontId="4" fillId="0" borderId="0"/>
    <xf numFmtId="192" fontId="66" fillId="0" borderId="0"/>
    <xf numFmtId="192" fontId="12" fillId="0" borderId="0"/>
    <xf numFmtId="192" fontId="12" fillId="0" borderId="0"/>
    <xf numFmtId="192" fontId="12" fillId="0" borderId="0"/>
    <xf numFmtId="192" fontId="67" fillId="0" borderId="0"/>
    <xf numFmtId="192" fontId="12" fillId="0" borderId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12" fillId="8" borderId="3" applyNumberFormat="0" applyFont="0" applyAlignment="0" applyProtection="0"/>
    <xf numFmtId="192" fontId="12" fillId="8" borderId="3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63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4" fillId="0" borderId="0"/>
    <xf numFmtId="192" fontId="12" fillId="0" borderId="0">
      <alignment vertical="center"/>
    </xf>
    <xf numFmtId="192" fontId="12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9" fillId="0" borderId="0"/>
    <xf numFmtId="192" fontId="4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/>
    <xf numFmtId="192" fontId="4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85" fontId="68" fillId="0" borderId="0">
      <protection locked="0"/>
    </xf>
    <xf numFmtId="176" fontId="4" fillId="0" borderId="0" applyFont="0" applyFill="0" applyBorder="0" applyAlignment="0" applyProtection="0"/>
    <xf numFmtId="185" fontId="68" fillId="0" borderId="0">
      <protection locked="0"/>
    </xf>
    <xf numFmtId="185" fontId="68" fillId="0" borderId="0">
      <protection locked="0"/>
    </xf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10" fillId="0" borderId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9" fontId="13" fillId="0" borderId="0" applyFon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34" fillId="0" borderId="0">
      <alignment vertical="center"/>
    </xf>
    <xf numFmtId="192" fontId="13" fillId="0" borderId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53" borderId="0" applyNumberFormat="0" applyBorder="0" applyAlignment="0" applyProtection="0"/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54" borderId="0" applyNumberFormat="0" applyBorder="0" applyAlignment="0" applyProtection="0"/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55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192" fontId="55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6" fillId="12" borderId="0" applyNumberFormat="0" applyBorder="0" applyAlignment="0" applyProtection="0"/>
    <xf numFmtId="192" fontId="42" fillId="13" borderId="0" applyNumberFormat="0" applyBorder="0" applyAlignment="0" applyProtection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5" fillId="0" borderId="1" xfId="2" applyFont="1" applyBorder="1" applyAlignment="1" applyProtection="1">
      <alignment horizontal="left"/>
      <protection locked="0"/>
    </xf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78" fontId="3" fillId="0" borderId="1" xfId="4" applyNumberFormat="1" applyBorder="1" applyAlignment="1">
      <alignment wrapText="1"/>
    </xf>
    <xf numFmtId="1" fontId="3" fillId="0" borderId="1" xfId="4" applyNumberForma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8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178" fontId="9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8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9" fillId="0" borderId="1" xfId="1" applyNumberFormat="1" applyFont="1" applyBorder="1" applyAlignment="1">
      <alignment wrapText="1"/>
    </xf>
    <xf numFmtId="178" fontId="9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9" fillId="5" borderId="1" xfId="1" applyNumberFormat="1" applyFont="1" applyFill="1" applyBorder="1" applyAlignment="1">
      <alignment wrapText="1"/>
    </xf>
    <xf numFmtId="0" fontId="9" fillId="3" borderId="1" xfId="1" applyFont="1" applyFill="1" applyBorder="1" applyAlignment="1">
      <alignment wrapText="1"/>
    </xf>
    <xf numFmtId="178" fontId="6" fillId="3" borderId="2" xfId="1" applyNumberFormat="1" applyFont="1" applyFill="1" applyBorder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179" fontId="3" fillId="0" borderId="1" xfId="4" applyNumberFormat="1" applyBorder="1" applyAlignment="1">
      <alignment wrapText="1"/>
    </xf>
    <xf numFmtId="2" fontId="3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3" fillId="0" borderId="2" xfId="4" applyNumberFormat="1" applyBorder="1" applyAlignment="1">
      <alignment wrapText="1"/>
    </xf>
    <xf numFmtId="1" fontId="3" fillId="2" borderId="1" xfId="4" applyNumberFormat="1" applyFill="1" applyBorder="1" applyAlignment="1">
      <alignment wrapText="1"/>
    </xf>
    <xf numFmtId="178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7" borderId="1" xfId="4" applyFont="1" applyFill="1" applyBorder="1" applyAlignment="1">
      <alignment horizontal="center" wrapText="1"/>
    </xf>
    <xf numFmtId="0" fontId="8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0" fontId="3" fillId="0" borderId="1" xfId="4" applyNumberFormat="1" applyBorder="1" applyAlignment="1">
      <alignment wrapText="1"/>
    </xf>
    <xf numFmtId="181" fontId="3" fillId="0" borderId="0" xfId="4" applyNumberFormat="1" applyAlignment="1">
      <alignment wrapText="1"/>
    </xf>
    <xf numFmtId="181" fontId="9" fillId="0" borderId="1" xfId="1" applyNumberFormat="1" applyFont="1" applyBorder="1" applyAlignment="1">
      <alignment wrapText="1"/>
    </xf>
    <xf numFmtId="181" fontId="3" fillId="2" borderId="1" xfId="4" applyNumberFormat="1" applyFill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180" fontId="2" fillId="4" borderId="1" xfId="4" applyNumberFormat="1" applyFont="1" applyFill="1" applyBorder="1" applyAlignment="1">
      <alignment horizontal="center" wrapText="1"/>
    </xf>
    <xf numFmtId="0" fontId="3" fillId="0" borderId="1" xfId="4" applyBorder="1"/>
    <xf numFmtId="0" fontId="3" fillId="0" borderId="1" xfId="0" applyFont="1" applyBorder="1" applyAlignment="1">
      <alignment wrapText="1"/>
    </xf>
    <xf numFmtId="0" fontId="4" fillId="5" borderId="1" xfId="0" applyFont="1" applyFill="1" applyBorder="1"/>
  </cellXfs>
  <cellStyles count="7783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RowLevel_4 2" xfId="7782" xr:uid="{D0CCAED8-33A7-492B-88F0-EA1AA80A3635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24" xfId="7780" xr:uid="{DE0D9619-C481-4971-84B9-69D4925C0BF5}"/>
    <cellStyle name="常规 25" xfId="7781" xr:uid="{B0CB2FD0-47BE-4BE4-9935-6C7CE3F02BD4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3"/>
  <sheetViews>
    <sheetView tabSelected="1" workbookViewId="0">
      <selection activeCell="P2" sqref="P2:P3"/>
    </sheetView>
  </sheetViews>
  <sheetFormatPr defaultColWidth="9.140625" defaultRowHeight="15"/>
  <cols>
    <col min="1" max="1" width="6.5703125" style="3" customWidth="1"/>
    <col min="2" max="2" width="7.140625" style="4" customWidth="1"/>
    <col min="3" max="3" width="8.42578125" style="4" customWidth="1"/>
    <col min="4" max="4" width="7.85546875" style="4" customWidth="1"/>
    <col min="5" max="5" width="12.5703125" style="4" customWidth="1"/>
    <col min="6" max="6" width="11.28515625" style="4" customWidth="1"/>
    <col min="7" max="7" width="7.5703125" style="4" customWidth="1"/>
    <col min="8" max="9" width="7.42578125" style="4" customWidth="1"/>
    <col min="10" max="10" width="8.5703125" style="4" customWidth="1"/>
    <col min="11" max="11" width="8.42578125" style="4" customWidth="1"/>
    <col min="12" max="12" width="7.28515625" style="2" customWidth="1"/>
    <col min="13" max="15" width="6.140625" style="4" customWidth="1"/>
    <col min="16" max="16" width="6.85546875" style="4" customWidth="1"/>
    <col min="17" max="17" width="5.5703125" style="4" customWidth="1"/>
    <col min="18" max="18" width="9.28515625" style="4" customWidth="1"/>
    <col min="19" max="19" width="9.7109375" style="5" customWidth="1"/>
    <col min="20" max="20" width="8" style="41" customWidth="1"/>
    <col min="21" max="21" width="12" style="7" customWidth="1"/>
    <col min="22" max="22" width="8.5703125" style="7" customWidth="1"/>
    <col min="23" max="23" width="8" style="7" customWidth="1"/>
    <col min="24" max="24" width="9.28515625" style="4" customWidth="1"/>
    <col min="25" max="25" width="8.140625" style="41" customWidth="1"/>
    <col min="26" max="26" width="8.7109375" style="41" customWidth="1"/>
    <col min="27" max="27" width="7.140625" style="41" customWidth="1"/>
    <col min="28" max="28" width="9" style="6" customWidth="1"/>
    <col min="29" max="29" width="6.28515625" style="8" customWidth="1"/>
    <col min="30" max="30" width="10" style="44" customWidth="1"/>
    <col min="31" max="31" width="9.85546875" style="8" customWidth="1"/>
    <col min="32" max="32" width="7.85546875" style="4" customWidth="1"/>
    <col min="33" max="33" width="9" style="7" customWidth="1"/>
    <col min="34" max="34" width="7.85546875" style="4" customWidth="1"/>
    <col min="35" max="35" width="8.42578125" style="9" customWidth="1"/>
    <col min="36" max="36" width="9" style="7" customWidth="1"/>
    <col min="37" max="37" width="8" style="9" customWidth="1"/>
    <col min="38" max="38" width="6" style="7" customWidth="1"/>
    <col min="39" max="39" width="9.5703125" style="4" customWidth="1"/>
    <col min="40" max="40" width="9.5703125" style="9" customWidth="1"/>
    <col min="41" max="41" width="10" style="7" customWidth="1"/>
    <col min="42" max="42" width="9.5703125" style="4" customWidth="1"/>
    <col min="43" max="43" width="9.5703125" style="9" customWidth="1"/>
    <col min="44" max="44" width="10" style="7" customWidth="1"/>
    <col min="45" max="45" width="9.5703125" style="7" customWidth="1"/>
    <col min="46" max="46" width="11.85546875" style="7" customWidth="1"/>
    <col min="47" max="47" width="7" style="9" customWidth="1"/>
    <col min="48" max="48" width="7.85546875" style="7" customWidth="1"/>
    <col min="49" max="49" width="9.5703125" style="7" customWidth="1"/>
    <col min="50" max="50" width="9.140625" style="4" customWidth="1"/>
    <col min="51" max="51" width="10" style="4" customWidth="1"/>
    <col min="52" max="52" width="9.140625" style="4"/>
    <col min="53" max="54" width="9.140625" style="7"/>
    <col min="55" max="16384" width="9.140625" style="4"/>
  </cols>
  <sheetData>
    <row r="1" spans="1:54" ht="68.099999999999994" customHeight="1">
      <c r="A1" s="12" t="s">
        <v>6</v>
      </c>
      <c r="B1" s="12" t="s">
        <v>7</v>
      </c>
      <c r="C1" s="39" t="s">
        <v>8</v>
      </c>
      <c r="D1" s="40" t="s">
        <v>0</v>
      </c>
      <c r="E1" s="40" t="s">
        <v>2</v>
      </c>
      <c r="F1" s="14" t="s">
        <v>45</v>
      </c>
      <c r="G1" s="39" t="s">
        <v>9</v>
      </c>
      <c r="H1" s="13" t="s">
        <v>10</v>
      </c>
      <c r="I1" s="13" t="s">
        <v>47</v>
      </c>
      <c r="J1" s="13" t="s">
        <v>11</v>
      </c>
      <c r="K1" s="13" t="s">
        <v>50</v>
      </c>
      <c r="L1" s="47" t="s">
        <v>54</v>
      </c>
      <c r="M1" s="13" t="s">
        <v>12</v>
      </c>
      <c r="N1" s="39" t="s">
        <v>49</v>
      </c>
      <c r="O1" s="39" t="s">
        <v>13</v>
      </c>
      <c r="P1" s="39" t="s">
        <v>14</v>
      </c>
      <c r="Q1" s="39" t="s">
        <v>15</v>
      </c>
      <c r="R1" s="13" t="s">
        <v>48</v>
      </c>
      <c r="S1" s="15" t="s">
        <v>16</v>
      </c>
      <c r="T1" s="48" t="s">
        <v>17</v>
      </c>
      <c r="U1" s="16" t="s">
        <v>18</v>
      </c>
      <c r="V1" s="17" t="s">
        <v>19</v>
      </c>
      <c r="W1" s="18" t="s">
        <v>20</v>
      </c>
      <c r="X1" s="19" t="s">
        <v>1</v>
      </c>
      <c r="Y1" s="42" t="s">
        <v>21</v>
      </c>
      <c r="Z1" s="42" t="s">
        <v>22</v>
      </c>
      <c r="AA1" s="42" t="s">
        <v>23</v>
      </c>
      <c r="AB1" s="20" t="s">
        <v>24</v>
      </c>
      <c r="AC1" s="21" t="s">
        <v>25</v>
      </c>
      <c r="AD1" s="45" t="s">
        <v>26</v>
      </c>
      <c r="AE1" s="22" t="s">
        <v>27</v>
      </c>
      <c r="AF1" s="12" t="s">
        <v>28</v>
      </c>
      <c r="AG1" s="23" t="s">
        <v>29</v>
      </c>
      <c r="AH1" s="12" t="s">
        <v>30</v>
      </c>
      <c r="AI1" s="24" t="s">
        <v>31</v>
      </c>
      <c r="AJ1" s="25" t="s">
        <v>32</v>
      </c>
      <c r="AK1" s="24" t="s">
        <v>33</v>
      </c>
      <c r="AL1" s="23" t="s">
        <v>34</v>
      </c>
      <c r="AM1" s="19" t="s">
        <v>35</v>
      </c>
      <c r="AN1" s="24" t="s">
        <v>36</v>
      </c>
      <c r="AO1" s="23" t="s">
        <v>37</v>
      </c>
      <c r="AP1" s="19" t="s">
        <v>51</v>
      </c>
      <c r="AQ1" s="24" t="s">
        <v>52</v>
      </c>
      <c r="AR1" s="23" t="s">
        <v>53</v>
      </c>
      <c r="AS1" s="23" t="s">
        <v>38</v>
      </c>
      <c r="AT1" s="26" t="s">
        <v>39</v>
      </c>
      <c r="AU1" s="26" t="s">
        <v>40</v>
      </c>
      <c r="AV1" s="27" t="s">
        <v>41</v>
      </c>
      <c r="AW1" s="12" t="s">
        <v>42</v>
      </c>
      <c r="AX1" s="28" t="s">
        <v>43</v>
      </c>
      <c r="AY1" s="28" t="s">
        <v>44</v>
      </c>
      <c r="BA1" s="4"/>
      <c r="BB1" s="4"/>
    </row>
    <row r="2" spans="1:54" ht="60">
      <c r="A2" s="29">
        <v>1</v>
      </c>
      <c r="B2" s="30"/>
      <c r="C2" s="30"/>
      <c r="D2" s="1" t="s">
        <v>4</v>
      </c>
      <c r="E2" s="30"/>
      <c r="F2" s="30" t="s">
        <v>5</v>
      </c>
      <c r="G2" s="30" t="s">
        <v>59</v>
      </c>
      <c r="H2" s="30" t="s">
        <v>57</v>
      </c>
      <c r="I2" s="30" t="s">
        <v>58</v>
      </c>
      <c r="J2" s="49" t="s">
        <v>61</v>
      </c>
      <c r="K2" s="30" t="s">
        <v>55</v>
      </c>
      <c r="L2" s="50" t="s">
        <v>56</v>
      </c>
      <c r="M2" s="30" t="s">
        <v>60</v>
      </c>
      <c r="N2" s="30"/>
      <c r="O2" s="30"/>
      <c r="P2" s="51" t="s">
        <v>63</v>
      </c>
      <c r="Q2" s="30"/>
      <c r="R2" s="30" t="s">
        <v>46</v>
      </c>
      <c r="S2" s="31">
        <v>118</v>
      </c>
      <c r="T2" s="43">
        <v>8</v>
      </c>
      <c r="U2" s="33">
        <v>14.75</v>
      </c>
      <c r="V2" s="34">
        <v>14.75</v>
      </c>
      <c r="W2" s="10"/>
      <c r="X2" s="30" t="s">
        <v>3</v>
      </c>
      <c r="Y2" s="43"/>
      <c r="Z2" s="43"/>
      <c r="AA2" s="43"/>
      <c r="AB2" s="32">
        <v>2</v>
      </c>
      <c r="AC2" s="11">
        <v>2</v>
      </c>
      <c r="AD2" s="46" t="str">
        <f>IF(Y2="","",Y2*Z2*AA2/1000000)</f>
        <v/>
      </c>
      <c r="AE2" s="35" t="e">
        <f>IF(AC2="","",65/AD2*AC2)</f>
        <v>#VALUE!</v>
      </c>
      <c r="AF2" s="30">
        <v>5500</v>
      </c>
      <c r="AG2" s="36" t="str">
        <f>IF(ISERROR(AF2/AE2),"",AF2/AE2)</f>
        <v/>
      </c>
      <c r="AH2" s="30"/>
      <c r="AI2" s="37">
        <v>0.17</v>
      </c>
      <c r="AJ2" s="36">
        <f t="shared" ref="AJ2:AJ3" si="0">IF(ISERROR(V2*AI2),"",V2*AI2)</f>
        <v>2.5099999999999998</v>
      </c>
      <c r="AK2" s="37">
        <v>0</v>
      </c>
      <c r="AL2" s="36">
        <f t="shared" ref="AL2:AL3" si="1">IF(ISERROR(AV2*AK2),"",AV2*AK2)</f>
        <v>0</v>
      </c>
      <c r="AM2" s="30"/>
      <c r="AN2" s="37"/>
      <c r="AO2" s="36">
        <f>IF(ISERROR(AV2*AN2),"",AV2*AN2)</f>
        <v>0</v>
      </c>
      <c r="AP2" s="30"/>
      <c r="AQ2" s="37"/>
      <c r="AR2" s="36">
        <f>IF(ISERROR(AV2*AQ2),"",AV2*AQ2)</f>
        <v>0</v>
      </c>
      <c r="AS2" s="36">
        <f>IF(ISERROR(AL2+AO2+AR2),"",AL2+AO2+AR2)</f>
        <v>0</v>
      </c>
      <c r="AT2" s="36">
        <f t="shared" ref="AT2:AT3" si="2">IF(ISERROR(V2+AS2),"",V2+AS2)</f>
        <v>14.75</v>
      </c>
      <c r="AU2" s="38">
        <f>IF(ISERROR((AV2-AT2)/AV2),"",(AV2-AT2)/AV2)</f>
        <v>0.21540000000000001</v>
      </c>
      <c r="AV2" s="10">
        <v>18.8</v>
      </c>
      <c r="AW2" s="11">
        <v>600</v>
      </c>
      <c r="AX2" s="36">
        <f t="shared" ref="AX2:AX3" si="3">IF(ISERROR(AT2*AW2),"",AT2*AW2)</f>
        <v>8850</v>
      </c>
      <c r="AY2" s="36">
        <f t="shared" ref="AY2:AY3" si="4">IF(ISERROR(AV2*AW2),"",AV2*AW2)</f>
        <v>11280</v>
      </c>
      <c r="BA2" s="41"/>
      <c r="BB2" s="4"/>
    </row>
    <row r="3" spans="1:54" ht="60">
      <c r="A3" s="29">
        <v>2</v>
      </c>
      <c r="B3" s="30"/>
      <c r="C3" s="30"/>
      <c r="D3" s="1" t="s">
        <v>4</v>
      </c>
      <c r="E3" s="30"/>
      <c r="F3" s="30" t="s">
        <v>5</v>
      </c>
      <c r="G3" s="30" t="s">
        <v>59</v>
      </c>
      <c r="H3" s="30" t="s">
        <v>57</v>
      </c>
      <c r="I3" s="30" t="s">
        <v>58</v>
      </c>
      <c r="J3" s="49" t="s">
        <v>61</v>
      </c>
      <c r="K3" s="30" t="s">
        <v>55</v>
      </c>
      <c r="L3" s="50" t="s">
        <v>62</v>
      </c>
      <c r="M3" s="30" t="s">
        <v>60</v>
      </c>
      <c r="N3" s="30"/>
      <c r="O3" s="30"/>
      <c r="P3" s="51" t="s">
        <v>64</v>
      </c>
      <c r="Q3" s="30"/>
      <c r="R3" s="30" t="s">
        <v>46</v>
      </c>
      <c r="S3" s="31">
        <v>136.9</v>
      </c>
      <c r="T3" s="43">
        <v>8</v>
      </c>
      <c r="U3" s="33">
        <v>17.11</v>
      </c>
      <c r="V3" s="34">
        <v>17.11</v>
      </c>
      <c r="W3" s="10"/>
      <c r="X3" s="30" t="s">
        <v>3</v>
      </c>
      <c r="Y3" s="43"/>
      <c r="Z3" s="43"/>
      <c r="AA3" s="43"/>
      <c r="AB3" s="32">
        <v>2</v>
      </c>
      <c r="AC3" s="11">
        <v>2</v>
      </c>
      <c r="AD3" s="46" t="str">
        <f t="shared" ref="AD3" si="5">IF(Y3="","",Y3*Z3*AA3/1000000)</f>
        <v/>
      </c>
      <c r="AE3" s="35" t="e">
        <f t="shared" ref="AE3" si="6">IF(AC3="","",65/AD3*AC3)</f>
        <v>#VALUE!</v>
      </c>
      <c r="AF3" s="30">
        <v>5500</v>
      </c>
      <c r="AG3" s="36" t="str">
        <f t="shared" ref="AG3" si="7">IF(ISERROR(AF3/AE3),"",AF3/AE3)</f>
        <v/>
      </c>
      <c r="AH3" s="30"/>
      <c r="AI3" s="37">
        <v>0.17</v>
      </c>
      <c r="AJ3" s="36">
        <f t="shared" si="0"/>
        <v>2.91</v>
      </c>
      <c r="AK3" s="37">
        <v>0</v>
      </c>
      <c r="AL3" s="36">
        <f t="shared" si="1"/>
        <v>0</v>
      </c>
      <c r="AM3" s="30"/>
      <c r="AN3" s="37"/>
      <c r="AO3" s="36">
        <f t="shared" ref="AO3" si="8">IF(ISERROR(AV3*AN3),"",AV3*AN3)</f>
        <v>0</v>
      </c>
      <c r="AP3" s="30"/>
      <c r="AQ3" s="37"/>
      <c r="AR3" s="36">
        <f t="shared" ref="AR3" si="9">IF(ISERROR(AV3*AQ3),"",AV3*AQ3)</f>
        <v>0</v>
      </c>
      <c r="AS3" s="36">
        <f t="shared" ref="AS3" si="10">IF(ISERROR(AL3+AO3+AR3),"",AL3+AO3+AR3)</f>
        <v>0</v>
      </c>
      <c r="AT3" s="36">
        <f t="shared" si="2"/>
        <v>17.11</v>
      </c>
      <c r="AU3" s="38">
        <f t="shared" ref="AU3" si="11">IF(ISERROR((AV3-AT3)/AV3),"",(AV3-AT3)/AV3)</f>
        <v>0.2079</v>
      </c>
      <c r="AV3" s="10">
        <v>21.6</v>
      </c>
      <c r="AW3" s="11">
        <v>300</v>
      </c>
      <c r="AX3" s="36">
        <f t="shared" si="3"/>
        <v>5133</v>
      </c>
      <c r="AY3" s="36">
        <f t="shared" si="4"/>
        <v>6480</v>
      </c>
      <c r="BA3" s="41"/>
      <c r="BB3" s="4"/>
    </row>
  </sheetData>
  <sheetProtection insertRows="0" deleteRows="0" sort="0"/>
  <protectedRanges>
    <protectedRange sqref="A4:J241 M4:AW241 A2:C2 E2:J2 A3:C3 E3:J3 M2:O3 Q2:AW3" name="Range1"/>
    <protectedRange sqref="K2:K246" name="Range1_1"/>
    <protectedRange sqref="L2:L241" name="Range1_2"/>
  </protectedRanges>
  <phoneticPr fontId="6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D2:D3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X2:X3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R2:R3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E2:E3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2025-12-18T03:20:04Z</dcterms:modified>
</cp:coreProperties>
</file>