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E600B64F-2FBE-4AD9-945E-9DF0CB27EEBA}" xr6:coauthVersionLast="47" xr6:coauthVersionMax="47" xr10:uidLastSave="{00000000-0000-0000-0000-000000000000}"/>
  <bookViews>
    <workbookView xWindow="-110" yWindow="-110" windowWidth="19420" windowHeight="11500" xr2:uid="{78680AC4-07F4-489B-867E-A9B38F34D983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12" i="1" l="1"/>
  <c r="BG12" i="1"/>
  <c r="BA12" i="1"/>
  <c r="AX12" i="1"/>
  <c r="AU12" i="1"/>
  <c r="AR12" i="1"/>
  <c r="AP12" i="1"/>
  <c r="AN12" i="1"/>
  <c r="AL12" i="1"/>
  <c r="AH12" i="1"/>
  <c r="AC12" i="1"/>
  <c r="AD12" i="1" s="1"/>
  <c r="AF12" i="1" s="1"/>
  <c r="U12" i="1"/>
  <c r="T12" i="1"/>
  <c r="BJ11" i="1"/>
  <c r="BG11" i="1"/>
  <c r="BA11" i="1"/>
  <c r="AX11" i="1"/>
  <c r="AU11" i="1"/>
  <c r="AR11" i="1"/>
  <c r="AP11" i="1"/>
  <c r="AN11" i="1"/>
  <c r="AL11" i="1"/>
  <c r="AH11" i="1"/>
  <c r="AC11" i="1"/>
  <c r="AD11" i="1" s="1"/>
  <c r="AF11" i="1" s="1"/>
  <c r="U11" i="1"/>
  <c r="T11" i="1"/>
  <c r="BJ10" i="1"/>
  <c r="BG10" i="1"/>
  <c r="BA10" i="1"/>
  <c r="AX10" i="1"/>
  <c r="AU10" i="1"/>
  <c r="AR10" i="1"/>
  <c r="AP10" i="1"/>
  <c r="AN10" i="1"/>
  <c r="AL10" i="1"/>
  <c r="BB10" i="1" s="1"/>
  <c r="AH10" i="1"/>
  <c r="AI10" i="1" s="1"/>
  <c r="AC10" i="1"/>
  <c r="AD10" i="1" s="1"/>
  <c r="AF10" i="1" s="1"/>
  <c r="U10" i="1"/>
  <c r="T10" i="1"/>
  <c r="BJ9" i="1"/>
  <c r="BG9" i="1"/>
  <c r="BA9" i="1"/>
  <c r="AX9" i="1"/>
  <c r="AU9" i="1"/>
  <c r="AR9" i="1"/>
  <c r="AP9" i="1"/>
  <c r="AN9" i="1"/>
  <c r="AL9" i="1"/>
  <c r="AH9" i="1"/>
  <c r="AC9" i="1"/>
  <c r="AD9" i="1" s="1"/>
  <c r="AF9" i="1" s="1"/>
  <c r="U9" i="1"/>
  <c r="T9" i="1"/>
  <c r="BJ8" i="1"/>
  <c r="BG8" i="1"/>
  <c r="BA8" i="1"/>
  <c r="AX8" i="1"/>
  <c r="AU8" i="1"/>
  <c r="AR8" i="1"/>
  <c r="AP8" i="1"/>
  <c r="AN8" i="1"/>
  <c r="AL8" i="1"/>
  <c r="AH8" i="1"/>
  <c r="AC8" i="1"/>
  <c r="AD8" i="1" s="1"/>
  <c r="AF8" i="1" s="1"/>
  <c r="U8" i="1"/>
  <c r="T8" i="1"/>
  <c r="BJ7" i="1"/>
  <c r="BG7" i="1"/>
  <c r="BA7" i="1"/>
  <c r="AX7" i="1"/>
  <c r="AU7" i="1"/>
  <c r="AR7" i="1"/>
  <c r="AP7" i="1"/>
  <c r="AN7" i="1"/>
  <c r="AL7" i="1"/>
  <c r="AH7" i="1"/>
  <c r="AC7" i="1"/>
  <c r="AD7" i="1" s="1"/>
  <c r="AF7" i="1" s="1"/>
  <c r="U7" i="1"/>
  <c r="T7" i="1"/>
  <c r="BJ6" i="1"/>
  <c r="BG6" i="1"/>
  <c r="BA6" i="1"/>
  <c r="AX6" i="1"/>
  <c r="AU6" i="1"/>
  <c r="AR6" i="1"/>
  <c r="AP6" i="1"/>
  <c r="AN6" i="1"/>
  <c r="AL6" i="1"/>
  <c r="AH6" i="1"/>
  <c r="AC6" i="1"/>
  <c r="AD6" i="1" s="1"/>
  <c r="AF6" i="1" s="1"/>
  <c r="U6" i="1"/>
  <c r="T6" i="1"/>
  <c r="BJ5" i="1"/>
  <c r="BG5" i="1"/>
  <c r="BA5" i="1"/>
  <c r="AX5" i="1"/>
  <c r="AU5" i="1"/>
  <c r="AR5" i="1"/>
  <c r="AP5" i="1"/>
  <c r="AN5" i="1"/>
  <c r="AL5" i="1"/>
  <c r="AH5" i="1"/>
  <c r="AC5" i="1"/>
  <c r="AD5" i="1" s="1"/>
  <c r="AF5" i="1" s="1"/>
  <c r="U5" i="1"/>
  <c r="T5" i="1"/>
  <c r="BJ4" i="1"/>
  <c r="BG4" i="1"/>
  <c r="BA4" i="1"/>
  <c r="AX4" i="1"/>
  <c r="AU4" i="1"/>
  <c r="AR4" i="1"/>
  <c r="AP4" i="1"/>
  <c r="AN4" i="1"/>
  <c r="AL4" i="1"/>
  <c r="AH4" i="1"/>
  <c r="AC4" i="1"/>
  <c r="AD4" i="1" s="1"/>
  <c r="AF4" i="1" s="1"/>
  <c r="U4" i="1"/>
  <c r="T4" i="1"/>
  <c r="BJ3" i="1"/>
  <c r="BG3" i="1"/>
  <c r="BA3" i="1"/>
  <c r="AX3" i="1"/>
  <c r="AU3" i="1"/>
  <c r="AR3" i="1"/>
  <c r="AP3" i="1"/>
  <c r="AN3" i="1"/>
  <c r="AL3" i="1"/>
  <c r="BB3" i="1" s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T2" i="1"/>
  <c r="AI7" i="1" l="1"/>
  <c r="AI9" i="1"/>
  <c r="AI3" i="1"/>
  <c r="AI5" i="1"/>
  <c r="BB5" i="1"/>
  <c r="BB6" i="1"/>
  <c r="AI8" i="1"/>
  <c r="BB7" i="1"/>
  <c r="AI2" i="1"/>
  <c r="AJ2" i="1" s="1"/>
  <c r="BC2" i="1" s="1"/>
  <c r="BB8" i="1"/>
  <c r="AJ10" i="1"/>
  <c r="BC10" i="1" s="1"/>
  <c r="BD10" i="1" s="1"/>
  <c r="AI11" i="1"/>
  <c r="AJ11" i="1" s="1"/>
  <c r="BB11" i="1"/>
  <c r="AI4" i="1"/>
  <c r="AJ4" i="1" s="1"/>
  <c r="AI12" i="1"/>
  <c r="AJ12" i="1" s="1"/>
  <c r="BB4" i="1"/>
  <c r="BB12" i="1"/>
  <c r="BB9" i="1"/>
  <c r="AI6" i="1"/>
  <c r="AJ6" i="1" s="1"/>
  <c r="BC6" i="1" s="1"/>
  <c r="BD6" i="1" s="1"/>
  <c r="AJ7" i="1"/>
  <c r="AJ8" i="1"/>
  <c r="AJ3" i="1"/>
  <c r="BC3" i="1" s="1"/>
  <c r="AJ5" i="1"/>
  <c r="BC5" i="1" s="1"/>
  <c r="AJ9" i="1"/>
  <c r="BI10" i="1" l="1"/>
  <c r="BC7" i="1"/>
  <c r="BC12" i="1"/>
  <c r="BI12" i="1" s="1"/>
  <c r="BC9" i="1"/>
  <c r="BC4" i="1"/>
  <c r="BI4" i="1" s="1"/>
  <c r="BC11" i="1"/>
  <c r="BD2" i="1"/>
  <c r="BI2" i="1"/>
  <c r="BD11" i="1"/>
  <c r="BI11" i="1"/>
  <c r="BC8" i="1"/>
  <c r="BI8" i="1" s="1"/>
  <c r="BI6" i="1"/>
  <c r="BI5" i="1"/>
  <c r="BD5" i="1"/>
  <c r="BI3" i="1"/>
  <c r="BD3" i="1"/>
  <c r="BI7" i="1"/>
  <c r="BD7" i="1"/>
  <c r="BI9" i="1"/>
  <c r="BD9" i="1"/>
  <c r="BD4" i="1" l="1"/>
  <c r="BD12" i="1"/>
  <c r="B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2F78597A-C4E8-4070-AD7F-BD3AF8C5D78D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33619712-EACF-47CE-95AA-CB0C4781BA6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CDC02FA2-6F57-4A07-98CA-0FE885365692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E2024023-079C-4A76-9143-7FD2B4C1236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C7AE5076-AD8E-44AF-8C62-A5685C96786A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7D0F7480-5CB9-488C-8C9F-7E99D94E399D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6F245E11-2DB6-44C7-ADB8-E00464D64F87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EAEC40F7-7EC1-40E6-9904-81EFBE1FE62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B9623774-C35E-4007-BEEF-E9D0CEC220A5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F4A8F386-E60C-4A71-83B5-44B9B712874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6A0FF64B-B13D-462B-A8EE-CAC169C1CA7E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 xr:uid="{B7AB659B-DF84-47D8-ADD4-DCC4ED2E5CCA}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 xr:uid="{39A73896-F008-405E-99B6-5ED61B695DE7}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 xr:uid="{CA3A79C2-1076-4D1E-8D89-E02CEFE16629}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 xr:uid="{B289FA0F-29DC-430B-82C9-86FBF0B5BD5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 xr:uid="{45EE972F-028E-4CF5-9255-28845AC1654E}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 xr:uid="{C86975AD-4678-4C63-B733-66CA757C0E59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 xr:uid="{1BD20D5E-2994-41B2-B5B8-DFF3E5A80B75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 xr:uid="{E400BEC7-69EA-4871-9BD8-03074AD44AF9}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 xr:uid="{BBB8A8A1-715E-4BCE-BE65-4AFDD9BE8900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<sst xmlns="http://schemas.openxmlformats.org/spreadsheetml/2006/main" count="194" uniqueCount="95">
  <si>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</si>
  <si>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</si>
  <si>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</si>
  <si>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</si>
  <si>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</si>
  <si>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</si>
  <si>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</si>
  <si>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</si>
  <si>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</si>
  <si>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</si>
  <si>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</si>
  <si>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</si>
  <si>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</si>
  <si>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</si>
  <si>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</si>
  <si>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</si>
  <si>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</si>
  <si>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</si>
  <si>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</si>
  <si>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</si>
  <si>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</si>
  <si>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</si>
  <si>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</si>
  <si>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</si>
  <si>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</si>
  <si>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</si>
  <si>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</si>
  <si>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</si>
  <si>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</si>
  <si>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</si>
  <si>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</si>
  <si>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</si>
  <si>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</si>
  <si>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</si>
  <si>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</si>
  <si>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</si>
  <si>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</si>
  <si>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</si>
  <si>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</si>
  <si>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</si>
  <si>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</si>
  <si>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</si>
  <si>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</si>
  <si>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</si>
  <si>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</si>
  <si>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</si>
  <si>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</si>
  <si>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</si>
  <si>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</si>
  <si>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</si>
  <si>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</si>
  <si>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</si>
  <si>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</si>
  <si>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</si>
  <si>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</si>
  <si>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</si>
  <si>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</si>
  <si>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</si>
  <si>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</si>
  <si>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</si>
  <si>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</si>
  <si>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</si>
  <si>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THROW</t>
  </si>
  <si>
    <t>CLOUDS WITH BOW</t>
  </si>
  <si>
    <t>PNT Plush THW</t>
  </si>
  <si>
    <t>400gsm GS plush printed; on hanger</t>
  </si>
  <si>
    <t>100% polyester knitted plush printed</t>
  </si>
  <si>
    <t>60x70"</t>
  </si>
  <si>
    <t>multi</t>
  </si>
  <si>
    <t>RS50-8750</t>
    <phoneticPr fontId="2" type="noConversion"/>
  </si>
  <si>
    <t>Piece</t>
  </si>
  <si>
    <t>Partially Compressed</t>
  </si>
  <si>
    <t>6301.40.0020</t>
  </si>
  <si>
    <t>ROSES WITH BOWS MULTI</t>
  </si>
  <si>
    <t>RS50-8751</t>
  </si>
  <si>
    <t>CROISSANTS PINK</t>
  </si>
  <si>
    <t>RS50-8752</t>
  </si>
  <si>
    <t>CHECKERBOARD WITH SMILEY FACES</t>
  </si>
  <si>
    <t>RS50-8753</t>
  </si>
  <si>
    <t>MULTICLOUDS BLUE</t>
  </si>
  <si>
    <t>RS50-8754</t>
  </si>
  <si>
    <t>PARIS DRIVE</t>
  </si>
  <si>
    <t>RS50-8755</t>
  </si>
  <si>
    <t>NISHA BUTTERFLIES</t>
  </si>
  <si>
    <t>RS50-8756</t>
  </si>
  <si>
    <t>ROSE ON ANIMAL GROUND</t>
  </si>
  <si>
    <t>RS50-8757</t>
  </si>
  <si>
    <t>VINTAGE PHONE</t>
  </si>
  <si>
    <t>RS50-8758</t>
  </si>
  <si>
    <t>LEOPARD W. BOWS</t>
  </si>
  <si>
    <t>RS50-8759</t>
  </si>
  <si>
    <t>CHERRIES W. BOWS</t>
  </si>
  <si>
    <t>RS50-8760</t>
  </si>
  <si>
    <t>100% polyester knitted plush printed</t>
    <phoneticPr fontId="2" type="noConversion"/>
  </si>
  <si>
    <t>100% Polyester Printed GS Plush Throw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</si>
</sst>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rgb="FF0033CC"/>
      <name val="Calibri"/>
      <family val="2"/>
    </font>
    <font>
      <sz val="11"/>
      <color rgb="FF0000FF"/>
      <name val="Calibri"/>
      <family val="2"/>
    </font>
    <font>
      <sz val="11"/>
      <color theme="1"/>
      <name val="等线"/>
      <family val="2"/>
      <scheme val="minor"/>
    </font>
    <font>
      <sz val="11"/>
      <color rgb="FF0033CC"/>
      <name val="等线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1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78" fontId="1" fillId="0" borderId="1" xfId="1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9" fillId="5" borderId="1" xfId="0" applyNumberFormat="1" applyFon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9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11" fillId="0" borderId="1" xfId="5" applyFont="1" applyBorder="1" applyAlignment="1">
      <alignment horizontal="left" wrapText="1"/>
    </xf>
  </cellXfs>
  <cellStyles count="6">
    <cellStyle name="Currency 2" xfId="3" xr:uid="{74B20E13-9542-471C-BE09-F892D42B3EC2}"/>
    <cellStyle name="Normal 2" xfId="1" xr:uid="{87A446A1-3FBD-4A2D-9639-B20B493E91DD}"/>
    <cellStyle name="Normal 2 18 2" xfId="2" xr:uid="{B20EE40B-962B-47B1-B8EC-390573873F85}"/>
    <cellStyle name="Normal 4" xfId="5" xr:uid="{26DBD73C-1AEF-4F91-AB47-320E0928CE80}"/>
    <cellStyle name="Percent 2" xfId="4" xr:uid="{81EAE64B-92E6-4FE7-8527-4288D002F8BD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RS%20JUN-JUL26%20400PNT%20GS%20THW%2020tariff%20POE%20comit%2012.24.25.xlsx" TargetMode="External"/><Relationship Id="rId1" Type="http://schemas.openxmlformats.org/officeDocument/2006/relationships/externalLinkPath" Target="/Users/liujie/Downloads/RS%20JUN-JUL26%20400PNT%20GS%20THW%2020tariff%20POE%20comit%2012.24.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HZ emb400 8.22.2025"/>
      <sheetName val="RS JUN-JUL proj"/>
      <sheetName val="images"/>
      <sheetName val="ValueSelection"/>
      <sheetName val="Data"/>
    </sheetNames>
    <sheetDataSet>
      <sheetData sheetId="0"/>
      <sheetData sheetId="1"/>
      <sheetData sheetId="2">
        <row r="70">
          <cell r="B70">
            <v>3.99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22A82-4EB9-489F-9CCC-D443004D7C07}">
  <dimension ref="A1:BJ12"/>
  <sheetViews>
    <sheetView tabSelected="1" workbookViewId="0">
      <selection activeCell="H13" sqref="H13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0.7265625" style="2" customWidth="1"/>
    <col min="6" max="6" width="11.26953125" style="2" customWidth="1"/>
    <col min="7" max="7" width="8.453125" style="2" customWidth="1"/>
    <col min="8" max="9" width="7.453125" style="2" customWidth="1"/>
    <col min="10" max="10" width="10.54296875" style="2" customWidth="1"/>
    <col min="11" max="11" width="10.54296875" style="3" customWidth="1"/>
    <col min="12" max="12" width="7" style="2" customWidth="1"/>
    <col min="13" max="14" width="6.1796875" style="2" customWidth="1"/>
    <col min="15" max="15" width="13.7265625" style="2" customWidth="1"/>
    <col min="16" max="16" width="14.81640625" style="2" customWidth="1"/>
    <col min="17" max="17" width="5.54296875" style="2" customWidth="1"/>
    <col min="18" max="18" width="9.7265625" style="4" customWidth="1"/>
    <col min="19" max="19" width="8" style="5" customWidth="1"/>
    <col min="20" max="20" width="10" style="6" customWidth="1"/>
    <col min="21" max="21" width="8.54296875" style="6" customWidth="1"/>
    <col min="22" max="22" width="8.1796875" style="6" customWidth="1"/>
    <col min="23" max="23" width="9.453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10" style="9" customWidth="1"/>
    <col min="30" max="30" width="9.81640625" style="8" customWidth="1"/>
    <col min="31" max="31" width="7.81640625" style="2" customWidth="1"/>
    <col min="32" max="32" width="8.81640625" style="6" customWidth="1"/>
    <col min="33" max="33" width="7.81640625" style="2" customWidth="1"/>
    <col min="34" max="34" width="8.453125" style="10" customWidth="1"/>
    <col min="35" max="35" width="9" style="6" customWidth="1"/>
    <col min="36" max="36" width="8.453125" style="6" customWidth="1"/>
    <col min="37" max="37" width="7.81640625" style="10" customWidth="1"/>
    <col min="38" max="38" width="5.81640625" style="6" customWidth="1"/>
    <col min="39" max="39" width="8.1796875" style="10" customWidth="1"/>
    <col min="40" max="40" width="9.26953125" style="6" customWidth="1"/>
    <col min="41" max="41" width="11.54296875" style="10" customWidth="1"/>
    <col min="42" max="42" width="10.81640625" style="6" customWidth="1"/>
    <col min="43" max="44" width="9.54296875" style="10" customWidth="1"/>
    <col min="45" max="45" width="10" style="6" customWidth="1"/>
    <col min="46" max="46" width="9.54296875" style="6" customWidth="1"/>
    <col min="47" max="47" width="11.81640625" style="6" customWidth="1"/>
    <col min="48" max="48" width="7.1796875" style="10" customWidth="1"/>
    <col min="49" max="49" width="7.81640625" style="10" customWidth="1"/>
    <col min="50" max="50" width="9.54296875" style="6" customWidth="1"/>
    <col min="51" max="51" width="7.7265625" style="6" customWidth="1"/>
    <col min="52" max="52" width="8.26953125" style="10" customWidth="1"/>
    <col min="53" max="53" width="9.1796875" style="6" customWidth="1"/>
    <col min="54" max="54" width="9.1796875" style="2" customWidth="1"/>
    <col min="55" max="56" width="9.1796875" style="2"/>
    <col min="57" max="58" width="9.1796875" style="6"/>
    <col min="59" max="60" width="9.1796875" style="2"/>
    <col min="61" max="62" width="11.1796875" style="2" customWidth="1"/>
    <col min="63" max="16384" width="9.1796875" style="2"/>
  </cols>
  <sheetData>
    <row r="1" spans="1:62" ht="68.150000000000006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101.5" x14ac:dyDescent="0.3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3" t="s">
        <v>94</v>
      </c>
      <c r="I2" s="43" t="s">
        <v>64</v>
      </c>
      <c r="J2" s="43" t="s">
        <v>65</v>
      </c>
      <c r="K2" s="43" t="s">
        <v>93</v>
      </c>
      <c r="L2" s="43" t="s">
        <v>67</v>
      </c>
      <c r="M2" s="43" t="s">
        <v>68</v>
      </c>
      <c r="N2" s="41"/>
      <c r="O2" s="44" t="s">
        <v>69</v>
      </c>
      <c r="P2" s="41"/>
      <c r="Q2" s="41" t="s">
        <v>70</v>
      </c>
      <c r="R2" s="45"/>
      <c r="S2" s="46">
        <v>7.95</v>
      </c>
      <c r="T2" s="47">
        <f>IF(ISERROR(R2/S2),"",R2/S2)</f>
        <v>0</v>
      </c>
      <c r="U2" s="48">
        <f>'[1]HZ emb400 8.22.2025'!B70</f>
        <v>3.99</v>
      </c>
      <c r="V2" s="49">
        <v>3.85</v>
      </c>
      <c r="W2" s="41" t="s">
        <v>71</v>
      </c>
      <c r="X2" s="50">
        <v>43</v>
      </c>
      <c r="Y2" s="50">
        <v>38</v>
      </c>
      <c r="Z2" s="50">
        <v>66</v>
      </c>
      <c r="AA2" s="46">
        <v>4</v>
      </c>
      <c r="AB2" s="51">
        <v>12</v>
      </c>
      <c r="AC2" s="52">
        <f>IF(X2="","",X2*Y2*Z2/1000000)</f>
        <v>0.107844</v>
      </c>
      <c r="AD2" s="53">
        <f>IF(AB2="","",65/AC2*AB2)</f>
        <v>7232.6694113719823</v>
      </c>
      <c r="AE2" s="41">
        <v>2250</v>
      </c>
      <c r="AF2" s="54">
        <f>IF(ISERROR(AE2/AD2),"",AE2/AD2)</f>
        <v>0.31108846153846154</v>
      </c>
      <c r="AG2" s="41" t="s">
        <v>72</v>
      </c>
      <c r="AH2" s="55">
        <f>8.5%+20%</f>
        <v>0.28500000000000003</v>
      </c>
      <c r="AI2" s="54">
        <f>IF(ISERROR(U2*AH2),"",U2*AH2)</f>
        <v>1.1371500000000001</v>
      </c>
      <c r="AJ2" s="54">
        <f t="shared" ref="AJ2:AJ12" si="0">IF(ISERROR(U2+AF2+AI2),"",U2+AF2+AI2)</f>
        <v>5.4382384615384618</v>
      </c>
      <c r="AK2" s="56">
        <v>0.01</v>
      </c>
      <c r="AL2" s="54">
        <f t="shared" ref="AL2:AL12" si="1">IF(ISERROR(BE2*AK2),"",BE2*AK2)</f>
        <v>6.1900000000000004E-2</v>
      </c>
      <c r="AM2" s="56">
        <v>0</v>
      </c>
      <c r="AN2" s="54">
        <f t="shared" ref="AN2:AN12" si="2">IF(ISERROR(BE2*AM2),"",BE2*AM2)</f>
        <v>0</v>
      </c>
      <c r="AO2" s="56">
        <v>0</v>
      </c>
      <c r="AP2" s="54">
        <f t="shared" ref="AP2:AP12" si="3">IF(ISERROR(BE2*AO2),"",BE2*AO2)</f>
        <v>0</v>
      </c>
      <c r="AQ2" s="56">
        <v>0</v>
      </c>
      <c r="AR2" s="54">
        <f>IF(ISERROR(BE2*AQ2),"",BE2*AQ2)</f>
        <v>0</v>
      </c>
      <c r="AS2" s="41">
        <v>0</v>
      </c>
      <c r="AT2" s="56">
        <v>0</v>
      </c>
      <c r="AU2" s="54">
        <f t="shared" ref="AU2:AU12" si="4">IF(ISERROR(BE2*AT2),"",BE2*AT2)</f>
        <v>0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:BB12" si="5">IF(ISERROR(AL2+AN2+AP2+AU2),"",AL2+AN2+AP2+AU2)</f>
        <v>6.1900000000000004E-2</v>
      </c>
      <c r="BC2" s="54">
        <f t="shared" ref="BC2:BC12" si="6">IF(ISERROR(AJ2+BB2),"",AJ2+BB2)</f>
        <v>5.5001384615384614</v>
      </c>
      <c r="BD2" s="57">
        <f t="shared" ref="BD2:BD12" si="7">IF(ISERROR((BE2-BC2)/BE2),"",(BE2-BC2)/BE2)</f>
        <v>0.11144774450105636</v>
      </c>
      <c r="BE2" s="58">
        <v>6.19</v>
      </c>
      <c r="BF2" s="12">
        <v>12.99</v>
      </c>
      <c r="BG2" s="57">
        <f>IF(ISERROR((BF2-BE2)/BF2),"",(BF2-BE2)/BF2)</f>
        <v>0.52347959969207081</v>
      </c>
      <c r="BH2" s="59">
        <v>2496</v>
      </c>
      <c r="BI2" s="54">
        <f>IF(ISERROR(BC2*BH2),"",BC2*BH2)</f>
        <v>13728.345600000001</v>
      </c>
      <c r="BJ2" s="54">
        <f>IF(ISERROR(BE2*BH2),"",BE2*BH2)</f>
        <v>15450.240000000002</v>
      </c>
    </row>
    <row r="3" spans="1:62" ht="101.5" x14ac:dyDescent="0.35">
      <c r="A3" s="40">
        <v>2</v>
      </c>
      <c r="B3" s="41"/>
      <c r="C3" s="41"/>
      <c r="D3" s="41"/>
      <c r="E3" s="41"/>
      <c r="F3" s="41" t="s">
        <v>62</v>
      </c>
      <c r="G3" s="42" t="s">
        <v>73</v>
      </c>
      <c r="H3" s="43" t="s">
        <v>94</v>
      </c>
      <c r="I3" s="43" t="s">
        <v>64</v>
      </c>
      <c r="J3" s="43" t="s">
        <v>65</v>
      </c>
      <c r="K3" s="43" t="s">
        <v>66</v>
      </c>
      <c r="L3" s="43" t="s">
        <v>67</v>
      </c>
      <c r="M3" s="43" t="s">
        <v>68</v>
      </c>
      <c r="N3" s="41"/>
      <c r="O3" s="44" t="s">
        <v>74</v>
      </c>
      <c r="P3" s="41"/>
      <c r="Q3" s="41" t="s">
        <v>70</v>
      </c>
      <c r="R3" s="45"/>
      <c r="S3" s="46">
        <v>7.95</v>
      </c>
      <c r="T3" s="47">
        <f t="shared" ref="T3:T12" si="8">IF(ISERROR(R3/S3),"",R3/S3)</f>
        <v>0</v>
      </c>
      <c r="U3" s="48">
        <f>'[1]HZ emb400 8.22.2025'!B70</f>
        <v>3.99</v>
      </c>
      <c r="V3" s="49">
        <v>3.85</v>
      </c>
      <c r="W3" s="41" t="s">
        <v>71</v>
      </c>
      <c r="X3" s="50">
        <v>43</v>
      </c>
      <c r="Y3" s="50">
        <v>38</v>
      </c>
      <c r="Z3" s="50">
        <v>66</v>
      </c>
      <c r="AA3" s="46">
        <v>4</v>
      </c>
      <c r="AB3" s="11">
        <v>12</v>
      </c>
      <c r="AC3" s="52">
        <f t="shared" ref="AC3:AC12" si="9">IF(X3="","",X3*Y3*Z3/1000000)</f>
        <v>0.107844</v>
      </c>
      <c r="AD3" s="53">
        <f t="shared" ref="AD3:AD12" si="10">IF(AB3="","",65/AC3*AB3)</f>
        <v>7232.6694113719823</v>
      </c>
      <c r="AE3" s="41">
        <v>2250</v>
      </c>
      <c r="AF3" s="54">
        <f t="shared" ref="AF3:AF12" si="11">IF(ISERROR(AE3/AD3),"",AE3/AD3)</f>
        <v>0.31108846153846154</v>
      </c>
      <c r="AG3" s="41" t="s">
        <v>72</v>
      </c>
      <c r="AH3" s="55">
        <f t="shared" ref="AH3:AH12" si="12">8.5%+20%</f>
        <v>0.28500000000000003</v>
      </c>
      <c r="AI3" s="54">
        <f>IF(ISERROR(U3*AH3),"",U3*AH3)</f>
        <v>1.1371500000000001</v>
      </c>
      <c r="AJ3" s="54">
        <f t="shared" si="0"/>
        <v>5.4382384615384618</v>
      </c>
      <c r="AK3" s="56">
        <v>0.01</v>
      </c>
      <c r="AL3" s="54">
        <f t="shared" si="1"/>
        <v>6.1900000000000004E-2</v>
      </c>
      <c r="AM3" s="56">
        <v>0</v>
      </c>
      <c r="AN3" s="54">
        <f t="shared" si="2"/>
        <v>0</v>
      </c>
      <c r="AO3" s="56">
        <v>0</v>
      </c>
      <c r="AP3" s="54">
        <f t="shared" si="3"/>
        <v>0</v>
      </c>
      <c r="AQ3" s="56">
        <v>0</v>
      </c>
      <c r="AR3" s="54">
        <f t="shared" ref="AR3:AR12" si="13">IF(ISERROR(BE3*AQ3),"",BE3*AQ3)</f>
        <v>0</v>
      </c>
      <c r="AS3" s="41">
        <v>0</v>
      </c>
      <c r="AT3" s="56">
        <v>0</v>
      </c>
      <c r="AU3" s="54">
        <f t="shared" si="4"/>
        <v>0</v>
      </c>
      <c r="AV3" s="54">
        <v>0</v>
      </c>
      <c r="AW3" s="56">
        <v>0</v>
      </c>
      <c r="AX3" s="54">
        <f t="shared" ref="AX3:AX12" si="14">IF(ISERROR(BE3*AW3),"",BE3*AW3)</f>
        <v>0</v>
      </c>
      <c r="AY3" s="54">
        <v>0</v>
      </c>
      <c r="AZ3" s="56">
        <v>0</v>
      </c>
      <c r="BA3" s="54">
        <f t="shared" ref="BA3:BA12" si="15">IF(ISERROR(BE3*AZ3),"",BE3*AZ3)</f>
        <v>0</v>
      </c>
      <c r="BB3" s="54">
        <f t="shared" si="5"/>
        <v>6.1900000000000004E-2</v>
      </c>
      <c r="BC3" s="54">
        <f t="shared" si="6"/>
        <v>5.5001384615384614</v>
      </c>
      <c r="BD3" s="57">
        <f t="shared" si="7"/>
        <v>0.11144774450105636</v>
      </c>
      <c r="BE3" s="58">
        <v>6.19</v>
      </c>
      <c r="BF3" s="12">
        <v>12.99</v>
      </c>
      <c r="BG3" s="57">
        <f t="shared" ref="BG3:BG12" si="16">IF(ISERROR((BF3-BE3)/BF3),"",(BF3-BE3)/BF3)</f>
        <v>0.52347959969207081</v>
      </c>
      <c r="BH3" s="59">
        <v>2496</v>
      </c>
      <c r="BI3" s="54">
        <f t="shared" ref="BI3:BI12" si="17">IF(ISERROR(BC3*BH3),"",BC3*BH3)</f>
        <v>13728.345600000001</v>
      </c>
      <c r="BJ3" s="54">
        <f t="shared" ref="BJ3:BJ12" si="18">IF(ISERROR(BE3*BH3),"",BE3*BH3)</f>
        <v>15450.240000000002</v>
      </c>
    </row>
    <row r="4" spans="1:62" ht="101.5" x14ac:dyDescent="0.35">
      <c r="A4" s="40">
        <v>3</v>
      </c>
      <c r="B4" s="41"/>
      <c r="C4" s="41"/>
      <c r="D4" s="41"/>
      <c r="E4" s="41"/>
      <c r="F4" s="41" t="s">
        <v>62</v>
      </c>
      <c r="G4" s="42" t="s">
        <v>75</v>
      </c>
      <c r="H4" s="43" t="s">
        <v>94</v>
      </c>
      <c r="I4" s="43" t="s">
        <v>64</v>
      </c>
      <c r="J4" s="43" t="s">
        <v>65</v>
      </c>
      <c r="K4" s="43" t="s">
        <v>66</v>
      </c>
      <c r="L4" s="43" t="s">
        <v>67</v>
      </c>
      <c r="M4" s="43" t="s">
        <v>68</v>
      </c>
      <c r="N4" s="41"/>
      <c r="O4" s="44" t="s">
        <v>76</v>
      </c>
      <c r="P4" s="41"/>
      <c r="Q4" s="41" t="s">
        <v>70</v>
      </c>
      <c r="R4" s="45"/>
      <c r="S4" s="46">
        <v>7.95</v>
      </c>
      <c r="T4" s="47">
        <f t="shared" si="8"/>
        <v>0</v>
      </c>
      <c r="U4" s="48">
        <f>'[1]HZ emb400 8.22.2025'!B70</f>
        <v>3.99</v>
      </c>
      <c r="V4" s="49">
        <v>3.85</v>
      </c>
      <c r="W4" s="41" t="s">
        <v>71</v>
      </c>
      <c r="X4" s="50">
        <v>43</v>
      </c>
      <c r="Y4" s="50">
        <v>38</v>
      </c>
      <c r="Z4" s="50">
        <v>66</v>
      </c>
      <c r="AA4" s="46">
        <v>4</v>
      </c>
      <c r="AB4" s="11">
        <v>12</v>
      </c>
      <c r="AC4" s="52">
        <f t="shared" si="9"/>
        <v>0.107844</v>
      </c>
      <c r="AD4" s="53">
        <f t="shared" si="10"/>
        <v>7232.6694113719823</v>
      </c>
      <c r="AE4" s="41">
        <v>2250</v>
      </c>
      <c r="AF4" s="54">
        <f t="shared" si="11"/>
        <v>0.31108846153846154</v>
      </c>
      <c r="AG4" s="41" t="s">
        <v>72</v>
      </c>
      <c r="AH4" s="55">
        <f t="shared" si="12"/>
        <v>0.28500000000000003</v>
      </c>
      <c r="AI4" s="54">
        <f t="shared" ref="AI4:AI12" si="19">IF(ISERROR(U4*AH4),"",U4*AH4)</f>
        <v>1.1371500000000001</v>
      </c>
      <c r="AJ4" s="54">
        <f t="shared" si="0"/>
        <v>5.4382384615384618</v>
      </c>
      <c r="AK4" s="56">
        <v>0.01</v>
      </c>
      <c r="AL4" s="54">
        <f t="shared" si="1"/>
        <v>6.1900000000000004E-2</v>
      </c>
      <c r="AM4" s="56">
        <v>0</v>
      </c>
      <c r="AN4" s="54">
        <f t="shared" si="2"/>
        <v>0</v>
      </c>
      <c r="AO4" s="56">
        <v>0</v>
      </c>
      <c r="AP4" s="54">
        <f t="shared" si="3"/>
        <v>0</v>
      </c>
      <c r="AQ4" s="56">
        <v>0</v>
      </c>
      <c r="AR4" s="54">
        <f t="shared" si="13"/>
        <v>0</v>
      </c>
      <c r="AS4" s="41">
        <v>0</v>
      </c>
      <c r="AT4" s="56">
        <v>0</v>
      </c>
      <c r="AU4" s="54">
        <f t="shared" si="4"/>
        <v>0</v>
      </c>
      <c r="AV4" s="54">
        <v>0</v>
      </c>
      <c r="AW4" s="56">
        <v>0</v>
      </c>
      <c r="AX4" s="54">
        <f t="shared" si="14"/>
        <v>0</v>
      </c>
      <c r="AY4" s="54">
        <v>0</v>
      </c>
      <c r="AZ4" s="56">
        <v>0</v>
      </c>
      <c r="BA4" s="54">
        <f t="shared" si="15"/>
        <v>0</v>
      </c>
      <c r="BB4" s="54">
        <f t="shared" si="5"/>
        <v>6.1900000000000004E-2</v>
      </c>
      <c r="BC4" s="54">
        <f t="shared" si="6"/>
        <v>5.5001384615384614</v>
      </c>
      <c r="BD4" s="57">
        <f t="shared" si="7"/>
        <v>0.11144774450105636</v>
      </c>
      <c r="BE4" s="58">
        <v>6.19</v>
      </c>
      <c r="BF4" s="12">
        <v>12.99</v>
      </c>
      <c r="BG4" s="57">
        <f t="shared" si="16"/>
        <v>0.52347959969207081</v>
      </c>
      <c r="BH4" s="59">
        <v>2496</v>
      </c>
      <c r="BI4" s="54">
        <f t="shared" si="17"/>
        <v>13728.345600000001</v>
      </c>
      <c r="BJ4" s="54">
        <f t="shared" si="18"/>
        <v>15450.240000000002</v>
      </c>
    </row>
    <row r="5" spans="1:62" ht="101.5" x14ac:dyDescent="0.35">
      <c r="A5" s="40">
        <v>4</v>
      </c>
      <c r="B5" s="41"/>
      <c r="C5" s="41"/>
      <c r="D5" s="41"/>
      <c r="E5" s="41"/>
      <c r="F5" s="41" t="s">
        <v>62</v>
      </c>
      <c r="G5" s="60" t="s">
        <v>77</v>
      </c>
      <c r="H5" s="43" t="s">
        <v>94</v>
      </c>
      <c r="I5" s="43" t="s">
        <v>64</v>
      </c>
      <c r="J5" s="43" t="s">
        <v>65</v>
      </c>
      <c r="K5" s="43" t="s">
        <v>66</v>
      </c>
      <c r="L5" s="43" t="s">
        <v>67</v>
      </c>
      <c r="M5" s="43" t="s">
        <v>68</v>
      </c>
      <c r="N5" s="41"/>
      <c r="O5" s="44" t="s">
        <v>78</v>
      </c>
      <c r="P5" s="41"/>
      <c r="Q5" s="41" t="s">
        <v>70</v>
      </c>
      <c r="R5" s="45"/>
      <c r="S5" s="46">
        <v>7.95</v>
      </c>
      <c r="T5" s="47">
        <f t="shared" si="8"/>
        <v>0</v>
      </c>
      <c r="U5" s="48">
        <f>'[1]HZ emb400 8.22.2025'!B70</f>
        <v>3.99</v>
      </c>
      <c r="V5" s="49">
        <v>3.85</v>
      </c>
      <c r="W5" s="41" t="s">
        <v>71</v>
      </c>
      <c r="X5" s="50">
        <v>43</v>
      </c>
      <c r="Y5" s="50">
        <v>38</v>
      </c>
      <c r="Z5" s="50">
        <v>66</v>
      </c>
      <c r="AA5" s="46">
        <v>4</v>
      </c>
      <c r="AB5" s="11">
        <v>12</v>
      </c>
      <c r="AC5" s="52">
        <f t="shared" si="9"/>
        <v>0.107844</v>
      </c>
      <c r="AD5" s="53">
        <f t="shared" si="10"/>
        <v>7232.6694113719823</v>
      </c>
      <c r="AE5" s="41">
        <v>2250</v>
      </c>
      <c r="AF5" s="54">
        <f t="shared" si="11"/>
        <v>0.31108846153846154</v>
      </c>
      <c r="AG5" s="41" t="s">
        <v>72</v>
      </c>
      <c r="AH5" s="55">
        <f t="shared" si="12"/>
        <v>0.28500000000000003</v>
      </c>
      <c r="AI5" s="54">
        <f t="shared" si="19"/>
        <v>1.1371500000000001</v>
      </c>
      <c r="AJ5" s="54">
        <f t="shared" si="0"/>
        <v>5.4382384615384618</v>
      </c>
      <c r="AK5" s="56">
        <v>0.01</v>
      </c>
      <c r="AL5" s="54">
        <f t="shared" si="1"/>
        <v>6.1900000000000004E-2</v>
      </c>
      <c r="AM5" s="56">
        <v>0</v>
      </c>
      <c r="AN5" s="54">
        <f t="shared" si="2"/>
        <v>0</v>
      </c>
      <c r="AO5" s="56">
        <v>0</v>
      </c>
      <c r="AP5" s="54">
        <f t="shared" si="3"/>
        <v>0</v>
      </c>
      <c r="AQ5" s="56">
        <v>0</v>
      </c>
      <c r="AR5" s="54">
        <f t="shared" si="13"/>
        <v>0</v>
      </c>
      <c r="AS5" s="41">
        <v>0</v>
      </c>
      <c r="AT5" s="56">
        <v>0</v>
      </c>
      <c r="AU5" s="54">
        <f t="shared" si="4"/>
        <v>0</v>
      </c>
      <c r="AV5" s="54">
        <v>0</v>
      </c>
      <c r="AW5" s="56">
        <v>0</v>
      </c>
      <c r="AX5" s="54">
        <f t="shared" si="14"/>
        <v>0</v>
      </c>
      <c r="AY5" s="54">
        <v>0</v>
      </c>
      <c r="AZ5" s="56">
        <v>0</v>
      </c>
      <c r="BA5" s="54">
        <f t="shared" si="15"/>
        <v>0</v>
      </c>
      <c r="BB5" s="54">
        <f t="shared" si="5"/>
        <v>6.1900000000000004E-2</v>
      </c>
      <c r="BC5" s="54">
        <f t="shared" si="6"/>
        <v>5.5001384615384614</v>
      </c>
      <c r="BD5" s="57">
        <f t="shared" si="7"/>
        <v>0.11144774450105636</v>
      </c>
      <c r="BE5" s="58">
        <v>6.19</v>
      </c>
      <c r="BF5" s="12">
        <v>12.99</v>
      </c>
      <c r="BG5" s="57">
        <f t="shared" si="16"/>
        <v>0.52347959969207081</v>
      </c>
      <c r="BH5" s="59">
        <v>1872</v>
      </c>
      <c r="BI5" s="54">
        <f t="shared" si="17"/>
        <v>10296.2592</v>
      </c>
      <c r="BJ5" s="54">
        <f t="shared" si="18"/>
        <v>11587.68</v>
      </c>
    </row>
    <row r="6" spans="1:62" ht="101.5" x14ac:dyDescent="0.35">
      <c r="A6" s="40">
        <v>4</v>
      </c>
      <c r="B6" s="41"/>
      <c r="C6" s="41"/>
      <c r="D6" s="41"/>
      <c r="E6" s="41"/>
      <c r="F6" s="41" t="s">
        <v>62</v>
      </c>
      <c r="G6" s="60" t="s">
        <v>79</v>
      </c>
      <c r="H6" s="43" t="s">
        <v>94</v>
      </c>
      <c r="I6" s="43" t="s">
        <v>64</v>
      </c>
      <c r="J6" s="43" t="s">
        <v>65</v>
      </c>
      <c r="K6" s="43" t="s">
        <v>66</v>
      </c>
      <c r="L6" s="43" t="s">
        <v>67</v>
      </c>
      <c r="M6" s="43" t="s">
        <v>68</v>
      </c>
      <c r="N6" s="41"/>
      <c r="O6" s="44" t="s">
        <v>80</v>
      </c>
      <c r="P6" s="41"/>
      <c r="Q6" s="41" t="s">
        <v>70</v>
      </c>
      <c r="R6" s="45"/>
      <c r="S6" s="46">
        <v>7.95</v>
      </c>
      <c r="T6" s="47">
        <f t="shared" si="8"/>
        <v>0</v>
      </c>
      <c r="U6" s="48">
        <f>'[1]HZ emb400 8.22.2025'!B70</f>
        <v>3.99</v>
      </c>
      <c r="V6" s="49">
        <v>3.85</v>
      </c>
      <c r="W6" s="41" t="s">
        <v>71</v>
      </c>
      <c r="X6" s="50">
        <v>43</v>
      </c>
      <c r="Y6" s="50">
        <v>38</v>
      </c>
      <c r="Z6" s="50">
        <v>66</v>
      </c>
      <c r="AA6" s="46">
        <v>4</v>
      </c>
      <c r="AB6" s="11">
        <v>12</v>
      </c>
      <c r="AC6" s="52">
        <f t="shared" si="9"/>
        <v>0.107844</v>
      </c>
      <c r="AD6" s="53">
        <f t="shared" si="10"/>
        <v>7232.6694113719823</v>
      </c>
      <c r="AE6" s="41">
        <v>2250</v>
      </c>
      <c r="AF6" s="54">
        <f t="shared" si="11"/>
        <v>0.31108846153846154</v>
      </c>
      <c r="AG6" s="41" t="s">
        <v>72</v>
      </c>
      <c r="AH6" s="55">
        <f t="shared" si="12"/>
        <v>0.28500000000000003</v>
      </c>
      <c r="AI6" s="54">
        <f t="shared" si="19"/>
        <v>1.1371500000000001</v>
      </c>
      <c r="AJ6" s="54">
        <f t="shared" si="0"/>
        <v>5.4382384615384618</v>
      </c>
      <c r="AK6" s="56">
        <v>0.01</v>
      </c>
      <c r="AL6" s="54">
        <f t="shared" si="1"/>
        <v>6.1900000000000004E-2</v>
      </c>
      <c r="AM6" s="56">
        <v>0</v>
      </c>
      <c r="AN6" s="54">
        <f t="shared" si="2"/>
        <v>0</v>
      </c>
      <c r="AO6" s="56">
        <v>0</v>
      </c>
      <c r="AP6" s="54">
        <f t="shared" si="3"/>
        <v>0</v>
      </c>
      <c r="AQ6" s="56">
        <v>0</v>
      </c>
      <c r="AR6" s="54">
        <f t="shared" si="13"/>
        <v>0</v>
      </c>
      <c r="AS6" s="41">
        <v>0</v>
      </c>
      <c r="AT6" s="56">
        <v>0</v>
      </c>
      <c r="AU6" s="54">
        <f t="shared" si="4"/>
        <v>0</v>
      </c>
      <c r="AV6" s="54">
        <v>0</v>
      </c>
      <c r="AW6" s="56">
        <v>0</v>
      </c>
      <c r="AX6" s="54">
        <f t="shared" si="14"/>
        <v>0</v>
      </c>
      <c r="AY6" s="54">
        <v>0</v>
      </c>
      <c r="AZ6" s="56">
        <v>0</v>
      </c>
      <c r="BA6" s="54">
        <f t="shared" si="15"/>
        <v>0</v>
      </c>
      <c r="BB6" s="54">
        <f t="shared" si="5"/>
        <v>6.1900000000000004E-2</v>
      </c>
      <c r="BC6" s="54">
        <f t="shared" si="6"/>
        <v>5.5001384615384614</v>
      </c>
      <c r="BD6" s="57">
        <f t="shared" si="7"/>
        <v>0.11144774450105636</v>
      </c>
      <c r="BE6" s="58">
        <v>6.19</v>
      </c>
      <c r="BF6" s="12">
        <v>12.99</v>
      </c>
      <c r="BG6" s="57">
        <f t="shared" si="16"/>
        <v>0.52347959969207081</v>
      </c>
      <c r="BH6" s="59">
        <v>1872</v>
      </c>
      <c r="BI6" s="54">
        <f t="shared" si="17"/>
        <v>10296.2592</v>
      </c>
      <c r="BJ6" s="54">
        <f t="shared" si="18"/>
        <v>11587.68</v>
      </c>
    </row>
    <row r="7" spans="1:62" ht="101.5" x14ac:dyDescent="0.35">
      <c r="A7" s="40">
        <v>4</v>
      </c>
      <c r="B7" s="41"/>
      <c r="C7" s="41"/>
      <c r="D7" s="41"/>
      <c r="E7" s="41"/>
      <c r="F7" s="41" t="s">
        <v>62</v>
      </c>
      <c r="G7" s="60" t="s">
        <v>81</v>
      </c>
      <c r="H7" s="43" t="s">
        <v>94</v>
      </c>
      <c r="I7" s="43" t="s">
        <v>64</v>
      </c>
      <c r="J7" s="43" t="s">
        <v>65</v>
      </c>
      <c r="K7" s="43" t="s">
        <v>66</v>
      </c>
      <c r="L7" s="43" t="s">
        <v>67</v>
      </c>
      <c r="M7" s="43" t="s">
        <v>68</v>
      </c>
      <c r="N7" s="41"/>
      <c r="O7" s="44" t="s">
        <v>82</v>
      </c>
      <c r="P7" s="41"/>
      <c r="Q7" s="41" t="s">
        <v>70</v>
      </c>
      <c r="R7" s="45"/>
      <c r="S7" s="46">
        <v>7.95</v>
      </c>
      <c r="T7" s="47">
        <f t="shared" si="8"/>
        <v>0</v>
      </c>
      <c r="U7" s="48">
        <f>'[1]HZ emb400 8.22.2025'!B70</f>
        <v>3.99</v>
      </c>
      <c r="V7" s="49">
        <v>3.85</v>
      </c>
      <c r="W7" s="41" t="s">
        <v>71</v>
      </c>
      <c r="X7" s="50">
        <v>43</v>
      </c>
      <c r="Y7" s="50">
        <v>38</v>
      </c>
      <c r="Z7" s="50">
        <v>66</v>
      </c>
      <c r="AA7" s="46">
        <v>4</v>
      </c>
      <c r="AB7" s="11">
        <v>12</v>
      </c>
      <c r="AC7" s="52">
        <f t="shared" si="9"/>
        <v>0.107844</v>
      </c>
      <c r="AD7" s="53">
        <f t="shared" si="10"/>
        <v>7232.6694113719823</v>
      </c>
      <c r="AE7" s="41">
        <v>2250</v>
      </c>
      <c r="AF7" s="54">
        <f t="shared" si="11"/>
        <v>0.31108846153846154</v>
      </c>
      <c r="AG7" s="41" t="s">
        <v>72</v>
      </c>
      <c r="AH7" s="55">
        <f t="shared" si="12"/>
        <v>0.28500000000000003</v>
      </c>
      <c r="AI7" s="54">
        <f t="shared" si="19"/>
        <v>1.1371500000000001</v>
      </c>
      <c r="AJ7" s="54">
        <f t="shared" si="0"/>
        <v>5.4382384615384618</v>
      </c>
      <c r="AK7" s="56">
        <v>0.01</v>
      </c>
      <c r="AL7" s="54">
        <f t="shared" si="1"/>
        <v>6.1900000000000004E-2</v>
      </c>
      <c r="AM7" s="56">
        <v>0</v>
      </c>
      <c r="AN7" s="54">
        <f t="shared" si="2"/>
        <v>0</v>
      </c>
      <c r="AO7" s="56">
        <v>0</v>
      </c>
      <c r="AP7" s="54">
        <f t="shared" si="3"/>
        <v>0</v>
      </c>
      <c r="AQ7" s="56">
        <v>0</v>
      </c>
      <c r="AR7" s="54">
        <f t="shared" si="13"/>
        <v>0</v>
      </c>
      <c r="AS7" s="41">
        <v>0</v>
      </c>
      <c r="AT7" s="56">
        <v>0</v>
      </c>
      <c r="AU7" s="54">
        <f t="shared" si="4"/>
        <v>0</v>
      </c>
      <c r="AV7" s="54">
        <v>0</v>
      </c>
      <c r="AW7" s="56">
        <v>0</v>
      </c>
      <c r="AX7" s="54">
        <f t="shared" si="14"/>
        <v>0</v>
      </c>
      <c r="AY7" s="54">
        <v>0</v>
      </c>
      <c r="AZ7" s="56">
        <v>0</v>
      </c>
      <c r="BA7" s="54">
        <f t="shared" si="15"/>
        <v>0</v>
      </c>
      <c r="BB7" s="54">
        <f t="shared" si="5"/>
        <v>6.1900000000000004E-2</v>
      </c>
      <c r="BC7" s="54">
        <f t="shared" si="6"/>
        <v>5.5001384615384614</v>
      </c>
      <c r="BD7" s="57">
        <f t="shared" si="7"/>
        <v>0.11144774450105636</v>
      </c>
      <c r="BE7" s="58">
        <v>6.19</v>
      </c>
      <c r="BF7" s="12">
        <v>12.99</v>
      </c>
      <c r="BG7" s="57">
        <f t="shared" si="16"/>
        <v>0.52347959969207081</v>
      </c>
      <c r="BH7" s="59">
        <v>1872</v>
      </c>
      <c r="BI7" s="54">
        <f t="shared" si="17"/>
        <v>10296.2592</v>
      </c>
      <c r="BJ7" s="54">
        <f t="shared" si="18"/>
        <v>11587.68</v>
      </c>
    </row>
    <row r="8" spans="1:62" ht="101.5" x14ac:dyDescent="0.35">
      <c r="A8" s="40">
        <v>4</v>
      </c>
      <c r="B8" s="41"/>
      <c r="C8" s="41"/>
      <c r="D8" s="41"/>
      <c r="E8" s="41"/>
      <c r="F8" s="41" t="s">
        <v>62</v>
      </c>
      <c r="G8" s="60" t="s">
        <v>83</v>
      </c>
      <c r="H8" s="43" t="s">
        <v>94</v>
      </c>
      <c r="I8" s="43" t="s">
        <v>64</v>
      </c>
      <c r="J8" s="43" t="s">
        <v>65</v>
      </c>
      <c r="K8" s="43" t="s">
        <v>66</v>
      </c>
      <c r="L8" s="43" t="s">
        <v>67</v>
      </c>
      <c r="M8" s="43" t="s">
        <v>68</v>
      </c>
      <c r="N8" s="41"/>
      <c r="O8" s="44" t="s">
        <v>84</v>
      </c>
      <c r="P8" s="41"/>
      <c r="Q8" s="41" t="s">
        <v>70</v>
      </c>
      <c r="R8" s="45"/>
      <c r="S8" s="46">
        <v>7.95</v>
      </c>
      <c r="T8" s="47">
        <f t="shared" si="8"/>
        <v>0</v>
      </c>
      <c r="U8" s="48">
        <f>'[1]HZ emb400 8.22.2025'!B70</f>
        <v>3.99</v>
      </c>
      <c r="V8" s="49">
        <v>3.85</v>
      </c>
      <c r="W8" s="41" t="s">
        <v>71</v>
      </c>
      <c r="X8" s="50">
        <v>43</v>
      </c>
      <c r="Y8" s="50">
        <v>38</v>
      </c>
      <c r="Z8" s="50">
        <v>66</v>
      </c>
      <c r="AA8" s="46">
        <v>4</v>
      </c>
      <c r="AB8" s="11">
        <v>12</v>
      </c>
      <c r="AC8" s="52">
        <f t="shared" si="9"/>
        <v>0.107844</v>
      </c>
      <c r="AD8" s="53">
        <f t="shared" si="10"/>
        <v>7232.6694113719823</v>
      </c>
      <c r="AE8" s="41">
        <v>2250</v>
      </c>
      <c r="AF8" s="54">
        <f t="shared" si="11"/>
        <v>0.31108846153846154</v>
      </c>
      <c r="AG8" s="41" t="s">
        <v>72</v>
      </c>
      <c r="AH8" s="55">
        <f t="shared" si="12"/>
        <v>0.28500000000000003</v>
      </c>
      <c r="AI8" s="54">
        <f t="shared" si="19"/>
        <v>1.1371500000000001</v>
      </c>
      <c r="AJ8" s="54">
        <f t="shared" si="0"/>
        <v>5.4382384615384618</v>
      </c>
      <c r="AK8" s="56">
        <v>0.01</v>
      </c>
      <c r="AL8" s="54">
        <f t="shared" si="1"/>
        <v>6.1900000000000004E-2</v>
      </c>
      <c r="AM8" s="56">
        <v>0</v>
      </c>
      <c r="AN8" s="54">
        <f t="shared" si="2"/>
        <v>0</v>
      </c>
      <c r="AO8" s="56">
        <v>0</v>
      </c>
      <c r="AP8" s="54">
        <f t="shared" si="3"/>
        <v>0</v>
      </c>
      <c r="AQ8" s="56">
        <v>0</v>
      </c>
      <c r="AR8" s="54">
        <f t="shared" si="13"/>
        <v>0</v>
      </c>
      <c r="AS8" s="41">
        <v>0</v>
      </c>
      <c r="AT8" s="56">
        <v>0</v>
      </c>
      <c r="AU8" s="54">
        <f t="shared" si="4"/>
        <v>0</v>
      </c>
      <c r="AV8" s="54">
        <v>0</v>
      </c>
      <c r="AW8" s="56">
        <v>0</v>
      </c>
      <c r="AX8" s="54">
        <f t="shared" si="14"/>
        <v>0</v>
      </c>
      <c r="AY8" s="54">
        <v>0</v>
      </c>
      <c r="AZ8" s="56">
        <v>0</v>
      </c>
      <c r="BA8" s="54">
        <f t="shared" si="15"/>
        <v>0</v>
      </c>
      <c r="BB8" s="54">
        <f t="shared" si="5"/>
        <v>6.1900000000000004E-2</v>
      </c>
      <c r="BC8" s="54">
        <f t="shared" si="6"/>
        <v>5.5001384615384614</v>
      </c>
      <c r="BD8" s="57">
        <f t="shared" si="7"/>
        <v>0.11144774450105636</v>
      </c>
      <c r="BE8" s="58">
        <v>6.19</v>
      </c>
      <c r="BF8" s="12">
        <v>12.99</v>
      </c>
      <c r="BG8" s="57">
        <f t="shared" si="16"/>
        <v>0.52347959969207081</v>
      </c>
      <c r="BH8" s="59">
        <v>1872</v>
      </c>
      <c r="BI8" s="54">
        <f t="shared" si="17"/>
        <v>10296.2592</v>
      </c>
      <c r="BJ8" s="54">
        <f t="shared" si="18"/>
        <v>11587.68</v>
      </c>
    </row>
    <row r="9" spans="1:62" ht="101.5" x14ac:dyDescent="0.35">
      <c r="A9" s="40">
        <v>4</v>
      </c>
      <c r="B9" s="41"/>
      <c r="C9" s="41"/>
      <c r="D9" s="41"/>
      <c r="E9" s="41"/>
      <c r="F9" s="41" t="s">
        <v>62</v>
      </c>
      <c r="G9" s="42" t="s">
        <v>85</v>
      </c>
      <c r="H9" s="43" t="s">
        <v>94</v>
      </c>
      <c r="I9" s="43" t="s">
        <v>64</v>
      </c>
      <c r="J9" s="43" t="s">
        <v>65</v>
      </c>
      <c r="K9" s="43" t="s">
        <v>66</v>
      </c>
      <c r="L9" s="43" t="s">
        <v>67</v>
      </c>
      <c r="M9" s="43" t="s">
        <v>68</v>
      </c>
      <c r="N9" s="41"/>
      <c r="O9" s="44" t="s">
        <v>86</v>
      </c>
      <c r="P9" s="41"/>
      <c r="Q9" s="41" t="s">
        <v>70</v>
      </c>
      <c r="R9" s="45"/>
      <c r="S9" s="46">
        <v>7.95</v>
      </c>
      <c r="T9" s="47">
        <f t="shared" si="8"/>
        <v>0</v>
      </c>
      <c r="U9" s="48">
        <f>'[1]HZ emb400 8.22.2025'!B74</f>
        <v>0</v>
      </c>
      <c r="V9" s="49">
        <v>3.85</v>
      </c>
      <c r="W9" s="41" t="s">
        <v>71</v>
      </c>
      <c r="X9" s="50">
        <v>43</v>
      </c>
      <c r="Y9" s="50">
        <v>38</v>
      </c>
      <c r="Z9" s="50">
        <v>66</v>
      </c>
      <c r="AA9" s="46">
        <v>4</v>
      </c>
      <c r="AB9" s="11">
        <v>12</v>
      </c>
      <c r="AC9" s="52">
        <f t="shared" si="9"/>
        <v>0.107844</v>
      </c>
      <c r="AD9" s="53">
        <f t="shared" si="10"/>
        <v>7232.6694113719823</v>
      </c>
      <c r="AE9" s="41">
        <v>2250</v>
      </c>
      <c r="AF9" s="54">
        <f t="shared" si="11"/>
        <v>0.31108846153846154</v>
      </c>
      <c r="AG9" s="41" t="s">
        <v>72</v>
      </c>
      <c r="AH9" s="55">
        <f t="shared" si="12"/>
        <v>0.28500000000000003</v>
      </c>
      <c r="AI9" s="54">
        <f t="shared" si="19"/>
        <v>0</v>
      </c>
      <c r="AJ9" s="54">
        <f t="shared" si="0"/>
        <v>0.31108846153846154</v>
      </c>
      <c r="AK9" s="56">
        <v>0.01</v>
      </c>
      <c r="AL9" s="54">
        <f t="shared" si="1"/>
        <v>6.1900000000000004E-2</v>
      </c>
      <c r="AM9" s="56">
        <v>0</v>
      </c>
      <c r="AN9" s="54">
        <f t="shared" si="2"/>
        <v>0</v>
      </c>
      <c r="AO9" s="56">
        <v>0</v>
      </c>
      <c r="AP9" s="54">
        <f t="shared" si="3"/>
        <v>0</v>
      </c>
      <c r="AQ9" s="56">
        <v>0</v>
      </c>
      <c r="AR9" s="54">
        <f t="shared" si="13"/>
        <v>0</v>
      </c>
      <c r="AS9" s="41">
        <v>0</v>
      </c>
      <c r="AT9" s="56">
        <v>0</v>
      </c>
      <c r="AU9" s="54">
        <f t="shared" si="4"/>
        <v>0</v>
      </c>
      <c r="AV9" s="54">
        <v>0</v>
      </c>
      <c r="AW9" s="56">
        <v>0</v>
      </c>
      <c r="AX9" s="54">
        <f t="shared" si="14"/>
        <v>0</v>
      </c>
      <c r="AY9" s="54">
        <v>0</v>
      </c>
      <c r="AZ9" s="56">
        <v>0</v>
      </c>
      <c r="BA9" s="54">
        <f t="shared" si="15"/>
        <v>0</v>
      </c>
      <c r="BB9" s="54">
        <f t="shared" si="5"/>
        <v>6.1900000000000004E-2</v>
      </c>
      <c r="BC9" s="54">
        <f t="shared" si="6"/>
        <v>0.37298846153846155</v>
      </c>
      <c r="BD9" s="57">
        <f t="shared" si="7"/>
        <v>0.93974338262706603</v>
      </c>
      <c r="BE9" s="58">
        <v>6.19</v>
      </c>
      <c r="BF9" s="12">
        <v>12.99</v>
      </c>
      <c r="BG9" s="57">
        <f t="shared" si="16"/>
        <v>0.52347959969207081</v>
      </c>
      <c r="BH9" s="59">
        <v>1872</v>
      </c>
      <c r="BI9" s="54">
        <f t="shared" si="17"/>
        <v>698.23440000000005</v>
      </c>
      <c r="BJ9" s="54">
        <f t="shared" si="18"/>
        <v>11587.68</v>
      </c>
    </row>
    <row r="10" spans="1:62" ht="101.5" x14ac:dyDescent="0.35">
      <c r="A10" s="40">
        <v>4</v>
      </c>
      <c r="B10" s="41"/>
      <c r="C10" s="41"/>
      <c r="D10" s="41"/>
      <c r="E10" s="41"/>
      <c r="F10" s="41" t="s">
        <v>62</v>
      </c>
      <c r="G10" s="42" t="s">
        <v>87</v>
      </c>
      <c r="H10" s="43" t="s">
        <v>94</v>
      </c>
      <c r="I10" s="43" t="s">
        <v>64</v>
      </c>
      <c r="J10" s="43" t="s">
        <v>65</v>
      </c>
      <c r="K10" s="43" t="s">
        <v>66</v>
      </c>
      <c r="L10" s="43" t="s">
        <v>67</v>
      </c>
      <c r="M10" s="43" t="s">
        <v>68</v>
      </c>
      <c r="N10" s="41"/>
      <c r="O10" s="44" t="s">
        <v>88</v>
      </c>
      <c r="P10" s="41"/>
      <c r="Q10" s="41" t="s">
        <v>70</v>
      </c>
      <c r="R10" s="45"/>
      <c r="S10" s="46">
        <v>7.95</v>
      </c>
      <c r="T10" s="47">
        <f t="shared" si="8"/>
        <v>0</v>
      </c>
      <c r="U10" s="48">
        <f>'[1]HZ emb400 8.22.2025'!B70</f>
        <v>3.99</v>
      </c>
      <c r="V10" s="49">
        <v>3.85</v>
      </c>
      <c r="W10" s="41" t="s">
        <v>71</v>
      </c>
      <c r="X10" s="50">
        <v>43</v>
      </c>
      <c r="Y10" s="50">
        <v>38</v>
      </c>
      <c r="Z10" s="50">
        <v>66</v>
      </c>
      <c r="AA10" s="46">
        <v>4</v>
      </c>
      <c r="AB10" s="11">
        <v>12</v>
      </c>
      <c r="AC10" s="52">
        <f t="shared" si="9"/>
        <v>0.107844</v>
      </c>
      <c r="AD10" s="53">
        <f t="shared" si="10"/>
        <v>7232.6694113719823</v>
      </c>
      <c r="AE10" s="41">
        <v>2250</v>
      </c>
      <c r="AF10" s="54">
        <f t="shared" si="11"/>
        <v>0.31108846153846154</v>
      </c>
      <c r="AG10" s="41" t="s">
        <v>72</v>
      </c>
      <c r="AH10" s="55">
        <f t="shared" si="12"/>
        <v>0.28500000000000003</v>
      </c>
      <c r="AI10" s="54">
        <f t="shared" si="19"/>
        <v>1.1371500000000001</v>
      </c>
      <c r="AJ10" s="54">
        <f t="shared" si="0"/>
        <v>5.4382384615384618</v>
      </c>
      <c r="AK10" s="56">
        <v>0.01</v>
      </c>
      <c r="AL10" s="54">
        <f t="shared" si="1"/>
        <v>6.1900000000000004E-2</v>
      </c>
      <c r="AM10" s="56">
        <v>0</v>
      </c>
      <c r="AN10" s="54">
        <f t="shared" si="2"/>
        <v>0</v>
      </c>
      <c r="AO10" s="56">
        <v>0</v>
      </c>
      <c r="AP10" s="54">
        <f t="shared" si="3"/>
        <v>0</v>
      </c>
      <c r="AQ10" s="56">
        <v>0</v>
      </c>
      <c r="AR10" s="54">
        <f t="shared" si="13"/>
        <v>0</v>
      </c>
      <c r="AS10" s="41">
        <v>0</v>
      </c>
      <c r="AT10" s="56">
        <v>0</v>
      </c>
      <c r="AU10" s="54">
        <f t="shared" si="4"/>
        <v>0</v>
      </c>
      <c r="AV10" s="54">
        <v>0</v>
      </c>
      <c r="AW10" s="56">
        <v>0</v>
      </c>
      <c r="AX10" s="54">
        <f t="shared" si="14"/>
        <v>0</v>
      </c>
      <c r="AY10" s="54">
        <v>0</v>
      </c>
      <c r="AZ10" s="56">
        <v>0</v>
      </c>
      <c r="BA10" s="54">
        <f t="shared" si="15"/>
        <v>0</v>
      </c>
      <c r="BB10" s="54">
        <f t="shared" si="5"/>
        <v>6.1900000000000004E-2</v>
      </c>
      <c r="BC10" s="54">
        <f t="shared" si="6"/>
        <v>5.5001384615384614</v>
      </c>
      <c r="BD10" s="57">
        <f t="shared" si="7"/>
        <v>0.11144774450105636</v>
      </c>
      <c r="BE10" s="58">
        <v>6.19</v>
      </c>
      <c r="BF10" s="12">
        <v>12.99</v>
      </c>
      <c r="BG10" s="57">
        <f t="shared" si="16"/>
        <v>0.52347959969207081</v>
      </c>
      <c r="BH10" s="59">
        <v>1872</v>
      </c>
      <c r="BI10" s="54">
        <f t="shared" si="17"/>
        <v>10296.2592</v>
      </c>
      <c r="BJ10" s="54">
        <f t="shared" si="18"/>
        <v>11587.68</v>
      </c>
    </row>
    <row r="11" spans="1:62" ht="101.5" x14ac:dyDescent="0.35">
      <c r="A11" s="40">
        <v>4</v>
      </c>
      <c r="B11" s="41"/>
      <c r="C11" s="41"/>
      <c r="D11" s="41"/>
      <c r="E11" s="41"/>
      <c r="F11" s="41" t="s">
        <v>62</v>
      </c>
      <c r="G11" s="42" t="s">
        <v>89</v>
      </c>
      <c r="H11" s="43" t="s">
        <v>94</v>
      </c>
      <c r="I11" s="43" t="s">
        <v>64</v>
      </c>
      <c r="J11" s="43" t="s">
        <v>65</v>
      </c>
      <c r="K11" s="43" t="s">
        <v>66</v>
      </c>
      <c r="L11" s="43" t="s">
        <v>67</v>
      </c>
      <c r="M11" s="43" t="s">
        <v>68</v>
      </c>
      <c r="N11" s="41"/>
      <c r="O11" s="44" t="s">
        <v>90</v>
      </c>
      <c r="P11" s="41"/>
      <c r="Q11" s="41" t="s">
        <v>70</v>
      </c>
      <c r="R11" s="45"/>
      <c r="S11" s="46">
        <v>7.95</v>
      </c>
      <c r="T11" s="47">
        <f t="shared" si="8"/>
        <v>0</v>
      </c>
      <c r="U11" s="48">
        <f>'[1]HZ emb400 8.22.2025'!B70</f>
        <v>3.99</v>
      </c>
      <c r="V11" s="49">
        <v>3.85</v>
      </c>
      <c r="W11" s="41" t="s">
        <v>71</v>
      </c>
      <c r="X11" s="50">
        <v>43</v>
      </c>
      <c r="Y11" s="50">
        <v>38</v>
      </c>
      <c r="Z11" s="50">
        <v>66</v>
      </c>
      <c r="AA11" s="46">
        <v>4</v>
      </c>
      <c r="AB11" s="11">
        <v>12</v>
      </c>
      <c r="AC11" s="52">
        <f t="shared" si="9"/>
        <v>0.107844</v>
      </c>
      <c r="AD11" s="53">
        <f t="shared" si="10"/>
        <v>7232.6694113719823</v>
      </c>
      <c r="AE11" s="41">
        <v>2250</v>
      </c>
      <c r="AF11" s="54">
        <f t="shared" si="11"/>
        <v>0.31108846153846154</v>
      </c>
      <c r="AG11" s="41" t="s">
        <v>72</v>
      </c>
      <c r="AH11" s="55">
        <f t="shared" si="12"/>
        <v>0.28500000000000003</v>
      </c>
      <c r="AI11" s="54">
        <f t="shared" si="19"/>
        <v>1.1371500000000001</v>
      </c>
      <c r="AJ11" s="54">
        <f t="shared" si="0"/>
        <v>5.4382384615384618</v>
      </c>
      <c r="AK11" s="56">
        <v>0.01</v>
      </c>
      <c r="AL11" s="54">
        <f t="shared" si="1"/>
        <v>6.1900000000000004E-2</v>
      </c>
      <c r="AM11" s="56">
        <v>0</v>
      </c>
      <c r="AN11" s="54">
        <f t="shared" si="2"/>
        <v>0</v>
      </c>
      <c r="AO11" s="56">
        <v>0</v>
      </c>
      <c r="AP11" s="54">
        <f t="shared" si="3"/>
        <v>0</v>
      </c>
      <c r="AQ11" s="56">
        <v>0</v>
      </c>
      <c r="AR11" s="54">
        <f t="shared" si="13"/>
        <v>0</v>
      </c>
      <c r="AS11" s="41">
        <v>0</v>
      </c>
      <c r="AT11" s="56">
        <v>0</v>
      </c>
      <c r="AU11" s="54">
        <f t="shared" si="4"/>
        <v>0</v>
      </c>
      <c r="AV11" s="54">
        <v>0</v>
      </c>
      <c r="AW11" s="56">
        <v>0</v>
      </c>
      <c r="AX11" s="54">
        <f t="shared" si="14"/>
        <v>0</v>
      </c>
      <c r="AY11" s="54">
        <v>0</v>
      </c>
      <c r="AZ11" s="56">
        <v>0</v>
      </c>
      <c r="BA11" s="54">
        <f t="shared" si="15"/>
        <v>0</v>
      </c>
      <c r="BB11" s="54">
        <f t="shared" si="5"/>
        <v>6.1900000000000004E-2</v>
      </c>
      <c r="BC11" s="54">
        <f t="shared" si="6"/>
        <v>5.5001384615384614</v>
      </c>
      <c r="BD11" s="57">
        <f t="shared" si="7"/>
        <v>0.11144774450105636</v>
      </c>
      <c r="BE11" s="58">
        <v>6.19</v>
      </c>
      <c r="BF11" s="12">
        <v>12.99</v>
      </c>
      <c r="BG11" s="57">
        <f t="shared" si="16"/>
        <v>0.52347959969207081</v>
      </c>
      <c r="BH11" s="59">
        <v>1872</v>
      </c>
      <c r="BI11" s="54">
        <f t="shared" si="17"/>
        <v>10296.2592</v>
      </c>
      <c r="BJ11" s="54">
        <f t="shared" si="18"/>
        <v>11587.68</v>
      </c>
    </row>
    <row r="12" spans="1:62" ht="101.5" x14ac:dyDescent="0.35">
      <c r="A12" s="40">
        <v>4</v>
      </c>
      <c r="B12" s="41"/>
      <c r="C12" s="41"/>
      <c r="D12" s="41"/>
      <c r="E12" s="41"/>
      <c r="F12" s="41" t="s">
        <v>62</v>
      </c>
      <c r="G12" s="42" t="s">
        <v>91</v>
      </c>
      <c r="H12" s="43" t="s">
        <v>94</v>
      </c>
      <c r="I12" s="43" t="s">
        <v>64</v>
      </c>
      <c r="J12" s="43" t="s">
        <v>65</v>
      </c>
      <c r="K12" s="43" t="s">
        <v>66</v>
      </c>
      <c r="L12" s="43" t="s">
        <v>67</v>
      </c>
      <c r="M12" s="43" t="s">
        <v>68</v>
      </c>
      <c r="N12" s="41"/>
      <c r="O12" s="44" t="s">
        <v>92</v>
      </c>
      <c r="P12" s="41"/>
      <c r="Q12" s="41" t="s">
        <v>70</v>
      </c>
      <c r="R12" s="45"/>
      <c r="S12" s="46">
        <v>7.95</v>
      </c>
      <c r="T12" s="47">
        <f t="shared" si="8"/>
        <v>0</v>
      </c>
      <c r="U12" s="48">
        <f>'[1]HZ emb400 8.22.2025'!B70</f>
        <v>3.99</v>
      </c>
      <c r="V12" s="49">
        <v>3.85</v>
      </c>
      <c r="W12" s="41" t="s">
        <v>71</v>
      </c>
      <c r="X12" s="50">
        <v>43</v>
      </c>
      <c r="Y12" s="50">
        <v>38</v>
      </c>
      <c r="Z12" s="50">
        <v>66</v>
      </c>
      <c r="AA12" s="46">
        <v>4</v>
      </c>
      <c r="AB12" s="11">
        <v>12</v>
      </c>
      <c r="AC12" s="52">
        <f t="shared" si="9"/>
        <v>0.107844</v>
      </c>
      <c r="AD12" s="53">
        <f t="shared" si="10"/>
        <v>7232.6694113719823</v>
      </c>
      <c r="AE12" s="41">
        <v>2250</v>
      </c>
      <c r="AF12" s="54">
        <f t="shared" si="11"/>
        <v>0.31108846153846154</v>
      </c>
      <c r="AG12" s="41" t="s">
        <v>72</v>
      </c>
      <c r="AH12" s="55">
        <f t="shared" si="12"/>
        <v>0.28500000000000003</v>
      </c>
      <c r="AI12" s="54">
        <f t="shared" si="19"/>
        <v>1.1371500000000001</v>
      </c>
      <c r="AJ12" s="54">
        <f t="shared" si="0"/>
        <v>5.4382384615384618</v>
      </c>
      <c r="AK12" s="56">
        <v>0.01</v>
      </c>
      <c r="AL12" s="54">
        <f t="shared" si="1"/>
        <v>6.1900000000000004E-2</v>
      </c>
      <c r="AM12" s="56">
        <v>0</v>
      </c>
      <c r="AN12" s="54">
        <f t="shared" si="2"/>
        <v>0</v>
      </c>
      <c r="AO12" s="56">
        <v>0</v>
      </c>
      <c r="AP12" s="54">
        <f t="shared" si="3"/>
        <v>0</v>
      </c>
      <c r="AQ12" s="56">
        <v>0</v>
      </c>
      <c r="AR12" s="54">
        <f t="shared" si="13"/>
        <v>0</v>
      </c>
      <c r="AS12" s="41">
        <v>0</v>
      </c>
      <c r="AT12" s="56">
        <v>0</v>
      </c>
      <c r="AU12" s="54">
        <f t="shared" si="4"/>
        <v>0</v>
      </c>
      <c r="AV12" s="54">
        <v>0</v>
      </c>
      <c r="AW12" s="56">
        <v>0</v>
      </c>
      <c r="AX12" s="54">
        <f t="shared" si="14"/>
        <v>0</v>
      </c>
      <c r="AY12" s="54">
        <v>0</v>
      </c>
      <c r="AZ12" s="56">
        <v>0</v>
      </c>
      <c r="BA12" s="54">
        <f t="shared" si="15"/>
        <v>0</v>
      </c>
      <c r="BB12" s="54">
        <f t="shared" si="5"/>
        <v>6.1900000000000004E-2</v>
      </c>
      <c r="BC12" s="54">
        <f t="shared" si="6"/>
        <v>5.5001384615384614</v>
      </c>
      <c r="BD12" s="57">
        <f t="shared" si="7"/>
        <v>0.11144774450105636</v>
      </c>
      <c r="BE12" s="58">
        <v>6.19</v>
      </c>
      <c r="BF12" s="12">
        <v>12.99</v>
      </c>
      <c r="BG12" s="57">
        <f t="shared" si="16"/>
        <v>0.52347959969207081</v>
      </c>
      <c r="BH12" s="59">
        <v>1872</v>
      </c>
      <c r="BI12" s="54">
        <f t="shared" si="17"/>
        <v>10296.2592</v>
      </c>
      <c r="BJ12" s="54">
        <f t="shared" si="18"/>
        <v>11587.68</v>
      </c>
    </row>
  </sheetData>
  <sheetProtection insertRows="0" deleteRows="0" sort="0"/>
  <protectedRanges>
    <protectedRange sqref="AC2:AF12 AI2:BD12 N2:N12 AQ1:AR1 AV1 AY1 A13:J251 L13:BA251 P2:U12 BF2:BH12 A2:E12 G2:G12 W2:W12" name="Range1"/>
    <protectedRange sqref="K13:K256" name="Range1_1"/>
    <protectedRange sqref="F2:F12" name="Range1_2"/>
    <protectedRange sqref="H2:J12 L2:M12" name="Range1_3"/>
    <protectedRange sqref="K2:K12" name="Range1_1_1"/>
    <protectedRange sqref="V2:V12" name="Range1_3_1"/>
    <protectedRange sqref="X2:AB12" name="Range1_4"/>
    <protectedRange sqref="AG2:AH12" name="Range1_2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2025-12-25T03:47:34Z</dcterms:created>
  <dcterms:modified xsi:type="dcterms:W3CDTF">2025-12-25T03:49:58Z</dcterms:modified>
</cp:coreProperties>
</file>