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>#REF!</definedName>
    <definedName name="A">#REF!</definedName>
    <definedName name="AD">'[1]other data'!$T$2:$T$5</definedName>
    <definedName name="AIM">#REF!</definedName>
    <definedName name="Artwork">#REF!</definedName>
    <definedName name="AssortedSKU_Range">[2]Mapping!$J$2:$J$3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'[1]other data'!$K$2:$K$48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">'[3]COMMON ATTR'!$C$4:$C$249</definedName>
    <definedName name="chargeback">'[1]other data'!$B$2:$B$6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[2]Mapping!$AZ$2:$AZ$3</definedName>
    <definedName name="Decorative_Accessories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[8]Info!$F$3:$F$5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[9]Costs!$J$11</definedName>
    <definedName name="Feature1_Range">[2]Mapping!$AG$2:$AG$25</definedName>
    <definedName name="Feature10_Range">[10]Mapping!$AP$2:$AP$17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[10]Mapping!$AM$2:$AM$21</definedName>
    <definedName name="Feature8_Range">[10]Mapping!$AN$2:$AN$9</definedName>
    <definedName name="Feature9_Range">[10]Mapping!$AO$2:$AO$5</definedName>
    <definedName name="feed">#REF!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[11]Mapping!$X$2:$X$5</definedName>
    <definedName name="Gold1">#REF!</definedName>
    <definedName name="h">#REF!</definedName>
    <definedName name="HANGER">[1]hangers!$B$3:$B$42</definedName>
    <definedName name="hanger2">[1]hangers!$G$3:$G$42</definedName>
    <definedName name="HBC">'[12]Spec Sheet'!#REF!</definedName>
    <definedName name="help">#REF!</definedName>
    <definedName name="here">#REF!</definedName>
    <definedName name="Home_Décor">#REF!</definedName>
    <definedName name="Home_Décor.">#REF!</definedName>
    <definedName name="i">'[13] Projected 2006 VS. 2005'!#REF!</definedName>
    <definedName name="IAN">'[14]FLASH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censedProduct_Range">[2]Mapping!$AF$2:$AF$3</definedName>
    <definedName name="Lighting_or_Candleholders">#REF!</definedName>
    <definedName name="lnk">[15]Sheet1!$A$2</definedName>
    <definedName name="loctype">'[1]other data'!$BN$2:$BN$6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[16]Sheet1!$A$1:$C$65536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PACK">[4]Sheet1!$EE$2:$EE$3</definedName>
    <definedName name="Pet_Care">#REF!</definedName>
    <definedName name="Pillow_Shams">#REF!</definedName>
    <definedName name="Pillowcases">#REF!</definedName>
    <definedName name="PkgFormat">[8]Info!$E$2:$E$49</definedName>
    <definedName name="PL">'[17]UNIQUE ATTR 2'!#REF!</definedName>
    <definedName name="po_type">'[1]other data'!$AU$2:$AU$11</definedName>
    <definedName name="PORT_IFF">[18]a!$A$10:$B$35</definedName>
    <definedName name="POtype">#REF!</definedName>
    <definedName name="Preticketed_Range">[2]Mapping!$H$2:$H$3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'[17]UNIQUE ATTR 2'!#REF!</definedName>
    <definedName name="QSFOB">[19]Q1!$C$38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[11]Mapping!$AL$2:$AL$3</definedName>
    <definedName name="retailUS_O_YN_Range">[2]Mapping!$AP$2:$AP$3</definedName>
    <definedName name="RN">'[3]RN_Item Disposition'!$A$12:$A$81</definedName>
    <definedName name="ROW">'[3]PT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>#REF!</definedName>
    <definedName name="subcat">#REF!</definedName>
    <definedName name="suggestedMessage_Range">[2]Mapping!$BB$2:$BB$3</definedName>
    <definedName name="SUPPLIER">'[1]vendor info'!$A$4:$A$400</definedName>
    <definedName name="suzi">[20]Sheet3!$A:$IV</definedName>
    <definedName name="suzie">#REF!</definedName>
    <definedName name="t">#REF!</definedName>
    <definedName name="TBJ">'[1]other data'!$AK$2:$AK$10</definedName>
    <definedName name="TERMS">'[1]other data'!$P$2:$P$7</definedName>
    <definedName name="three">[20]Sheet3!$A:$IV</definedName>
    <definedName name="TICKET">[1]tickets!$B$3:$B$27</definedName>
    <definedName name="ticket2">[1]tickets!$G$3:$G$27</definedName>
    <definedName name="TOTAL">#REF!</definedName>
    <definedName name="totals">#REF!</definedName>
    <definedName name="Towels_Bath_Sheets">#REF!</definedName>
    <definedName name="toys">#REF!</definedName>
    <definedName name="two">[20]Sheet2!$A:$IV</definedName>
    <definedName name="UDA3A">'[1]other data'!$AY$2:$AY$4</definedName>
    <definedName name="UDA3B">'[1]other data'!$AZ$2:$AZ$6</definedName>
    <definedName name="UNIT">[4]Sheet1!$EF$2:$EF$3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>'[17]UNIQUE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N">'[21]Page 1 Sales and Forecast'!$AA$2:$AA$3</definedName>
    <definedName name="YNE">'[1]other data'!$BB$2:$BB$5</definedName>
    <definedName name="YNES">'[1]other data'!$BR$2:$BR$6</definedName>
    <definedName name="z">#REF!</definedName>
    <definedName name="先说说">[22]Mapping!$D$2:$D$53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5" l="1"/>
  <c r="BN2" i="5" s="1"/>
  <c r="BH2" i="5"/>
  <c r="BA2" i="5"/>
  <c r="AX2" i="5"/>
  <c r="AU2" i="5"/>
  <c r="AR2" i="5"/>
  <c r="AP2" i="5"/>
  <c r="AN2" i="5"/>
  <c r="AD2" i="5"/>
  <c r="AF2" i="5" s="1"/>
  <c r="AH2" i="5" s="1"/>
  <c r="AL2" i="5" s="1"/>
  <c r="BF2" i="5" l="1"/>
  <c r="BI2" i="5" s="1"/>
  <c r="BB2" i="5"/>
  <c r="BC2" i="5" s="1"/>
  <c r="BM2" i="5" l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<sst xmlns="http://schemas.openxmlformats.org/spreadsheetml/2006/main" count="87" uniqueCount="87">
  <si>
    <t>Brand</t>
  </si>
  <si>
    <t>Vietnam</t>
  </si>
  <si>
    <t>Licensor</t>
  </si>
  <si>
    <t>Bath Rug</t>
  </si>
  <si>
    <t>TBD</t>
  </si>
  <si>
    <t>Ho Chi Minh,Vietnam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</si>
  <si>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</si>
  <si>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</si>
  <si>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</si>
  <si>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</si>
  <si>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</si>
  <si>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</si>
  <si>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</si>
  <si>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</si>
  <si>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</si>
  <si>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</si>
  <si>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</si>
  <si>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</si>
  <si>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</si>
  <si>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</si>
  <si>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</si>
  <si>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</si>
  <si>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</si>
  <si>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</si>
  <si>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</si>
  <si>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</si>
  <si>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</si>
  <si>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</si>
  <si>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</si>
  <si>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</si>
  <si>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</si>
  <si>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</si>
  <si>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</si>
  <si>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</si>
  <si>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</si>
  <si>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</si>
  <si>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</si>
  <si>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</si>
  <si>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</si>
  <si>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</si>
  <si>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</si>
  <si>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</si>
  <si>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</si>
  <si>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</si>
  <si>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</si>
  <si>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</si>
  <si>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</si>
  <si>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</si>
  <si>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</si>
  <si>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</si>
  <si>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</si>
  <si>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</si>
  <si>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</si>
  <si>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</si>
  <si>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</si>
  <si>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</si>
  <si>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</si>
  <si>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</si>
  <si>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</si>
  <si>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</si>
  <si>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</si>
  <si>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</si>
  <si>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</si>
  <si>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</si>
  <si>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</si>
  <si>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</si>
  <si>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</si>
  <si>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</si>
  <si>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</si>
  <si>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</si>
  <si>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</si>
  <si>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</si>
  <si>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</si>
  <si>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</si>
  <si>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CUSHION</t>
  </si>
  <si>
    <t>IBD CUSHION WAFFLE TUB MAT</t>
  </si>
  <si>
    <t>BATH MAT</t>
  </si>
  <si>
    <r>
      <t>PVC,weight 380g
Size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17x36"</t>
    </r>
  </si>
  <si>
    <t>PVC
17x36"</t>
  </si>
  <si>
    <t>17x36"</t>
  </si>
  <si>
    <t>3 color</t>
  </si>
  <si>
    <t>PIECE</t>
  </si>
  <si>
    <t>Rolled</t>
  </si>
  <si>
    <r>
      <rPr>
        <sz val="11"/>
        <rFont val="Arial"/>
        <family val="2"/>
      </rPr>
      <t>1pc/rolled with belly</t>
    </r>
    <r>
      <rPr>
        <sz val="11"/>
        <rFont val="Microsoft YaHei UI"/>
        <family val="2"/>
        <charset val="134"/>
      </rPr>
      <t>，</t>
    </r>
    <r>
      <rPr>
        <sz val="11"/>
        <rFont val="Arial"/>
        <family val="2"/>
      </rPr>
      <t>6pcs /PDQ , 4PDQ/master carton</t>
    </r>
  </si>
  <si>
    <t>3924.90.1050</t>
  </si>
  <si>
    <t xml:space="preserve">Interiors </t>
  </si>
  <si>
    <t>FD72-568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</si>
</sst>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82" formatCode="&quot;$&quot;#,##0.00"/>
    <numFmt numFmtId="187" formatCode="0.0"/>
    <numFmt numFmtId="188" formatCode="0.000"/>
    <numFmt numFmtId="0" formatCode="[$$-409]#,##0.00;\-[$$-409]#,##0.00"/>
    <numFmt numFmtId="196" formatCode="0.00_);[Red]\(0.00\)"/>
  </numFmts>
  <fonts count="19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3F3F76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name val="宋体"/>
      <family val="3"/>
      <charset val="134"/>
    </font>
    <font>
      <sz val="11"/>
      <name val="Microsoft YaHei UI"/>
      <family val="2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Calibri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5">
    <xf numFmtId="0" fontId="0" fillId="0" borderId="0"/>
    <xf numFmtId="176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2" fillId="11" borderId="3" applyNumberFormat="0" applyAlignment="0" applyProtection="0"/>
    <xf numFmtId="0" fontId="16" fillId="0" borderId="0"/>
    <xf numFmtId="0" fontId="1" fillId="0" borderId="0"/>
    <xf numFmtId="0" fontId="10" fillId="0" borderId="0"/>
    <xf numFmtId="0" fontId="2" fillId="0" borderId="0"/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9" fontId="16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4" borderId="3" applyNumberFormat="0" applyAlignment="0" applyProtection="0"/>
    <xf numFmtId="176" fontId="10" fillId="0" borderId="0" applyFont="0" applyFill="0" applyBorder="0" applyAlignment="0" applyProtection="0"/>
    <xf numFmtId="0" fontId="13" fillId="0" borderId="0"/>
    <xf numFmtId="0" fontId="12" fillId="11" borderId="3" applyNumberFormat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4" applyAlignment="1">
      <alignment wrapText="1"/>
    </xf>
    <xf numFmtId="182" fontId="0" fillId="0" borderId="0" xfId="0" applyNumberFormat="1" applyAlignment="1">
      <alignment wrapText="1"/>
    </xf>
    <xf numFmtId="18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82" fontId="5" fillId="6" borderId="2" xfId="0" applyNumberFormat="1" applyFont="1" applyFill="1" applyBorder="1" applyAlignment="1">
      <alignment horizontal="center" wrapText="1"/>
    </xf>
    <xf numFmtId="182" fontId="5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88" fontId="7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82" fontId="7" fillId="0" borderId="1" xfId="5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82" fontId="7" fillId="5" borderId="1" xfId="5" applyNumberFormat="1" applyFont="1" applyFill="1" applyBorder="1" applyAlignment="1">
      <alignment wrapText="1"/>
    </xf>
    <xf numFmtId="182" fontId="8" fillId="0" borderId="1" xfId="5" applyNumberFormat="1" applyFont="1" applyBorder="1" applyAlignment="1">
      <alignment wrapText="1"/>
    </xf>
    <xf numFmtId="182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82" fontId="8" fillId="9" borderId="1" xfId="5" applyNumberFormat="1" applyFont="1" applyFill="1" applyBorder="1" applyAlignment="1">
      <alignment wrapText="1"/>
    </xf>
    <xf numFmtId="182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96" fontId="0" fillId="0" borderId="1" xfId="0" applyNumberFormat="1" applyBorder="1" applyAlignment="1">
      <alignment horizontal="center"/>
    </xf>
    <xf numFmtId="196" fontId="0" fillId="0" borderId="1" xfId="0" applyNumberFormat="1" applyBorder="1"/>
    <xf numFmtId="196" fontId="16" fillId="0" borderId="1" xfId="0" applyNumberFormat="1" applyFont="1" applyBorder="1"/>
    <xf numFmtId="196" fontId="0" fillId="0" borderId="1" xfId="0" applyNumberFormat="1" applyBorder="1" applyAlignment="1">
      <alignment wrapText="1"/>
    </xf>
    <xf numFmtId="196" fontId="16" fillId="0" borderId="1" xfId="4" applyNumberFormat="1" applyBorder="1" applyAlignment="1">
      <alignment horizontal="center" wrapText="1"/>
    </xf>
    <xf numFmtId="196" fontId="9" fillId="3" borderId="1" xfId="7" applyNumberFormat="1" applyFont="1" applyFill="1" applyBorder="1" applyAlignment="1" applyProtection="1">
      <alignment horizontal="center" wrapText="1"/>
      <protection locked="0"/>
    </xf>
    <xf numFmtId="196" fontId="1" fillId="12" borderId="1" xfId="0" applyNumberFormat="1" applyFont="1" applyFill="1" applyBorder="1" applyAlignment="1">
      <alignment horizontal="center" wrapText="1"/>
    </xf>
    <xf numFmtId="196" fontId="0" fillId="0" borderId="2" xfId="0" applyNumberFormat="1" applyBorder="1"/>
    <xf numFmtId="196" fontId="4" fillId="3" borderId="1" xfId="18" applyNumberFormat="1" applyFont="1" applyFill="1" applyBorder="1" applyAlignment="1">
      <alignment horizontal="center" vertical="center" wrapText="1"/>
    </xf>
    <xf numFmtId="196" fontId="0" fillId="10" borderId="1" xfId="0" applyNumberFormat="1" applyFill="1" applyBorder="1"/>
    <xf numFmtId="196" fontId="0" fillId="10" borderId="1" xfId="11" applyNumberFormat="1" applyFont="1" applyFill="1" applyBorder="1" applyAlignment="1"/>
    <xf numFmtId="196" fontId="0" fillId="0" borderId="0" xfId="0" applyNumberFormat="1"/>
  </cellXfs>
  <cellStyles count="25">
    <cellStyle name="Calculation 2 2" xfId="21"/>
    <cellStyle name="Comma 5" xfId="1"/>
    <cellStyle name="Comma 5 2 2" xfId="22"/>
    <cellStyle name="Currency 14 3" xfId="19"/>
    <cellStyle name="Currency 15" xfId="2"/>
    <cellStyle name="Input 2" xfId="3"/>
    <cellStyle name="Input 2 2" xfId="24"/>
    <cellStyle name="Normal 2" xfId="4"/>
    <cellStyle name="Normal 2 18 2" xfId="5"/>
    <cellStyle name="Normal 2 2 15" xfId="23"/>
    <cellStyle name="Normal 2 31" xfId="6"/>
    <cellStyle name="Normal 39" xfId="7"/>
    <cellStyle name="Normal 39 4" xfId="8"/>
    <cellStyle name="Normal 65" xfId="9"/>
    <cellStyle name="Normal 67" xfId="10"/>
    <cellStyle name="Percent 12 3" xfId="20"/>
    <cellStyle name="Percent 2" xfId="11"/>
    <cellStyle name="Style 1" xfId="12"/>
    <cellStyle name="Style 1 2" xfId="13"/>
    <cellStyle name="百分比 2" xfId="14"/>
    <cellStyle name="常规" xfId="0" builtinId="0"/>
    <cellStyle name="常规 2" xfId="15"/>
    <cellStyle name="样式 1 2" xfId="16"/>
    <cellStyle name="样式 1 5" xfId="18"/>
    <cellStyle name="样式 1_Fall 12 BBB Woolrich Quote Sheet - Heather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8041;&#22806;&#32452;\Working%20Documents\JLA\BBB\BBB%20Robert%20Allen\RA%20Fall2010%20BBB%20Order\Anatole\BBB%20ANATOLE%20SET-UP%20ROBERT%20ALLEN%20FINAL%204.29.11.XLS?8D1957D1" TargetMode="External"/><Relationship Id="rId1" Type="http://schemas.openxmlformats.org/officeDocument/2006/relationships/externalLinkPath" Target="file:///\\8D1957D1\BBB%20ANATOLE%20SET-UP%20ROBERT%20ALLEN%20FINAL%204.29.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0020;&#26102;&#25991;&#20214;&#22841;\Documents%20and%20Settings\sarah.chen\Desktop\Window\BBB%20window\chateau\NM%20CHATEAU%20PLUM%20%20SHEER%20VENDOR%20SETUP%2010%2008%2010.XLS?6E8BE241" TargetMode="External"/><Relationship Id="rId1" Type="http://schemas.openxmlformats.org/officeDocument/2006/relationships/externalLinkPath" Target="file:///\\6E8BE241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SPECS/MISSES/801/ZELLERS/F97/F7-1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BUY%20PLANS/CAT.%2094%20Carriers/Cat.%2094%20---%20January%202007%20Approv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BUY%20PLANS/CAT.%2094%20Carriers/EXIT%20STRATEGY%207.8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SPECS/TRACKING/WENDY/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uskihfil4/PUBLIC/Merchandising/Merchant_Analytics/Attributes/Sears%20Soft%20Home%20Attributes/TEMPLATES/TEMPLATE_BATH_Sears.xls?5573E287" TargetMode="External"/><Relationship Id="rId1" Type="http://schemas.openxmlformats.org/officeDocument/2006/relationships/externalLinkPath" Target="file:///\\5573E287\TEMPLATE_BATH_Sear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D:/Documents%20and%20Settings/sunzhijuan/Local%20Settings/Temporary%20Internet%20Files/OLK1/Documents%20and%20Settings/merry.sheng/Desktop/TARGET/FORMS/TARGET%20quote%20sheet%20format.XLS?FF08A105" TargetMode="External"/><Relationship Id="rId1" Type="http://schemas.openxmlformats.org/officeDocument/2006/relationships/externalLinkPath" Target="file:///\\FF08A105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scott%20fryzel/mid%20year%20updates/category%208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8041;&#22806;&#32452;\Documents%20and%20Settings\zhangqing\Local%20Settings\Temporary%20Internet%20Files\Content.Outlook\IUZUJE2G\BBB\item%20set%20up\BBB_BTC_Cozy%20soft_Item%20Set%20Up_20111222_EP.XLS?3479B15A" TargetMode="External"/><Relationship Id="rId1" Type="http://schemas.openxmlformats.org/officeDocument/2006/relationships/externalLinkPath" Target="file:///\\3479B15A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Joyce/Family%20Dollar/Product%20development/2025.11%202pc%20rug/Quote%20sheet/Family%20Dollar_Bath%20Rugs%202025%20SP%20Market%20Week%20Follow%20up%20_Quote%20sheet_20251024%20fin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D:/FILES/Business/Sears/Item%20Setup/Copy%20of%20Fall%202011%20JLA%20Better%20Shower%20Curtains%20DISPLAY%20Exploding%20Assortment%20Spec%20Sheet.xls?004D196E" TargetMode="External"/><Relationship Id="rId1" Type="http://schemas.openxmlformats.org/officeDocument/2006/relationships/externalLinkPath" Target="file:///\\004D196E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Documents%20and%20Settings\kathy\Local%20Settings\Temporary%20Internet%20Files\Content.Outlook\JH9RZ0WZ\Final%20External%20Quote%20Sheet%20-Micro%20Mink%20DA%20Throw%20solid%20back-130912.xls?A5B14D38" TargetMode="External"/><Relationship Id="rId1" Type="http://schemas.openxmlformats.org/officeDocument/2006/relationships/externalLinkPath" Target="file:///\\A5B14D38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TEMPLATE/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0020;&#26102;&#25991;&#20214;&#22841;\Documents%20and%20Settings\qianyueyun\Local%20Settings\Temporary%20Internet%20Files\Content.Outlook\S0EW6CGV\BBB%20VENDOR%20SET%20UP%20%20ROVERTALLEN%20CHARLESTON%206%2015%2011.XLS?AF2FCD4E" TargetMode="External"/><Relationship Id="rId1" Type="http://schemas.openxmlformats.org/officeDocument/2006/relationships/externalLinkPath" Target="file:///\\AF2FCD4E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beyond%20basic\Costing\Wal-Mart\WOW%20Sheeting\May%2024,%202012\WOW%20-%20120524%20-%205K%20-%20FOB%20-%2060x60-172x116%20-%20Sateen%20Weave%20-%20Cotton.xls?39F4A2F8" TargetMode="External"/><Relationship Id="rId1" Type="http://schemas.openxmlformats.org/officeDocument/2006/relationships/externalLinkPath" Target="file:///\\39F4A2F8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F"/>
      <sheetName val="DI-rollout"/>
      <sheetName val="Simpi 0427"/>
      <sheetName val="Simpi 0424"/>
      <sheetName val="Simpi 0421"/>
      <sheetName val="Simpi 0414"/>
      <sheetName val="Simpi 0407"/>
      <sheetName val="Sheet3"/>
      <sheetName val="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 Sales and Forecast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zoomScale="80" zoomScaleNormal="80" workbookViewId="0">
      <selection activeCell="D10" sqref="D10"/>
    </sheetView>
  </sheetViews>
  <sheetFormatPr defaultColWidth="9.140625" defaultRowHeight="15"/>
  <cols>
    <col min="1" max="1" width="10.140625" style="2" customWidth="1"/>
    <col min="2" max="2" width="34.140625" style="1" customWidth="1"/>
    <col min="3" max="3" width="8.42578125" style="1" customWidth="1"/>
    <col min="4" max="4" width="32.7109375" style="1" bestFit="1" customWidth="1"/>
    <col min="5" max="5" width="9.140625" style="1" customWidth="1"/>
    <col min="6" max="6" width="11.28515625" style="1" customWidth="1"/>
    <col min="7" max="7" width="9.140625" style="1" customWidth="1"/>
    <col min="8" max="8" width="30.140625" style="1" customWidth="1"/>
    <col min="9" max="9" width="12.5703125" style="1" customWidth="1"/>
    <col min="10" max="10" width="14.5703125" style="1" customWidth="1"/>
    <col min="11" max="11" width="13.42578125" style="3" customWidth="1"/>
    <col min="12" max="12" width="9.7109375" style="1" customWidth="1"/>
    <col min="13" max="13" width="9" style="1" customWidth="1"/>
    <col min="14" max="14" width="15" style="1" customWidth="1"/>
    <col min="15" max="16" width="13.5703125" style="1" customWidth="1"/>
    <col min="17" max="17" width="8.85546875" style="1" customWidth="1"/>
    <col min="18" max="19" width="8.5703125" style="4" customWidth="1"/>
    <col min="20" max="20" width="9.42578125" style="1" customWidth="1"/>
    <col min="21" max="21" width="12.8554687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12.570312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67" width="9.140625" style="1"/>
    <col min="68" max="68" width="14.42578125" style="1" customWidth="1"/>
    <col min="69" max="69" width="9.140625" style="1"/>
    <col min="70" max="70" width="20.28515625" style="1" customWidth="1"/>
    <col min="71" max="16384" width="9.140625" style="1"/>
  </cols>
  <sheetData>
    <row r="1" spans="1:70" ht="68.099999999999994" customHeight="1">
      <c r="A1" s="10" t="s">
        <v>6</v>
      </c>
      <c r="B1" s="10" t="s">
        <v>7</v>
      </c>
      <c r="C1" s="11" t="s">
        <v>8</v>
      </c>
      <c r="D1" s="12" t="s">
        <v>0</v>
      </c>
      <c r="E1" s="12" t="s">
        <v>2</v>
      </c>
      <c r="F1" s="13" t="s">
        <v>9</v>
      </c>
      <c r="G1" s="11" t="s">
        <v>10</v>
      </c>
      <c r="H1" s="14" t="s">
        <v>11</v>
      </c>
      <c r="I1" s="15" t="s">
        <v>12</v>
      </c>
      <c r="J1" s="14" t="s">
        <v>13</v>
      </c>
      <c r="K1" s="15" t="s">
        <v>14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6" t="s">
        <v>21</v>
      </c>
      <c r="S1" s="17" t="s">
        <v>22</v>
      </c>
      <c r="T1" s="18" t="s">
        <v>23</v>
      </c>
      <c r="U1" s="10" t="s">
        <v>24</v>
      </c>
      <c r="V1" s="19" t="s">
        <v>25</v>
      </c>
      <c r="W1" s="19" t="s">
        <v>26</v>
      </c>
      <c r="X1" s="19" t="s">
        <v>27</v>
      </c>
      <c r="Y1" s="19" t="s">
        <v>28</v>
      </c>
      <c r="Z1" s="19" t="s">
        <v>29</v>
      </c>
      <c r="AA1" s="19" t="s">
        <v>30</v>
      </c>
      <c r="AB1" s="20" t="s">
        <v>31</v>
      </c>
      <c r="AC1" s="21" t="s">
        <v>32</v>
      </c>
      <c r="AD1" s="22" t="s">
        <v>33</v>
      </c>
      <c r="AE1" s="23" t="s">
        <v>34</v>
      </c>
      <c r="AF1" s="24" t="s">
        <v>35</v>
      </c>
      <c r="AG1" s="10" t="s">
        <v>36</v>
      </c>
      <c r="AH1" s="25" t="s">
        <v>37</v>
      </c>
      <c r="AI1" s="10" t="s">
        <v>38</v>
      </c>
      <c r="AJ1" s="26" t="s">
        <v>39</v>
      </c>
      <c r="AK1" s="27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8" t="s">
        <v>51</v>
      </c>
      <c r="AW1" s="26" t="s">
        <v>52</v>
      </c>
      <c r="AX1" s="25" t="s">
        <v>53</v>
      </c>
      <c r="AY1" s="28" t="s">
        <v>54</v>
      </c>
      <c r="AZ1" s="26" t="s">
        <v>55</v>
      </c>
      <c r="BA1" s="25" t="s">
        <v>56</v>
      </c>
      <c r="BB1" s="25" t="s">
        <v>57</v>
      </c>
      <c r="BC1" s="29" t="s">
        <v>58</v>
      </c>
      <c r="BD1" s="30" t="s">
        <v>59</v>
      </c>
      <c r="BE1" s="31" t="s">
        <v>60</v>
      </c>
      <c r="BF1" s="30" t="s">
        <v>61</v>
      </c>
      <c r="BG1" s="32" t="s">
        <v>62</v>
      </c>
      <c r="BH1" s="30" t="s">
        <v>63</v>
      </c>
      <c r="BI1" s="30" t="s">
        <v>64</v>
      </c>
      <c r="BJ1" s="10" t="s">
        <v>65</v>
      </c>
      <c r="BK1" s="20" t="s">
        <v>66</v>
      </c>
      <c r="BL1" s="25" t="s">
        <v>67</v>
      </c>
      <c r="BM1" s="25" t="s">
        <v>68</v>
      </c>
      <c r="BN1" s="25" t="s">
        <v>69</v>
      </c>
      <c r="BO1" s="33" t="s">
        <v>70</v>
      </c>
      <c r="BP1" s="34" t="s">
        <v>71</v>
      </c>
      <c r="BQ1" s="34" t="s">
        <v>72</v>
      </c>
      <c r="BR1" s="34" t="s">
        <v>73</v>
      </c>
    </row>
    <row r="2" spans="1:70" s="46" customFormat="1" ht="72">
      <c r="A2" s="35">
        <v>1</v>
      </c>
      <c r="B2" s="36"/>
      <c r="C2" s="36"/>
      <c r="D2" s="37" t="s">
        <v>85</v>
      </c>
      <c r="E2" s="36"/>
      <c r="F2" s="36" t="s">
        <v>3</v>
      </c>
      <c r="G2" s="36" t="s">
        <v>74</v>
      </c>
      <c r="H2" s="36" t="s">
        <v>75</v>
      </c>
      <c r="I2" s="36" t="s">
        <v>76</v>
      </c>
      <c r="J2" s="38" t="s">
        <v>77</v>
      </c>
      <c r="K2" s="39" t="s">
        <v>78</v>
      </c>
      <c r="L2" s="40" t="s">
        <v>79</v>
      </c>
      <c r="M2" s="35" t="s">
        <v>80</v>
      </c>
      <c r="N2" s="36">
        <v>2899832</v>
      </c>
      <c r="O2" s="41" t="s">
        <v>86</v>
      </c>
      <c r="P2" s="36"/>
      <c r="Q2" s="36" t="s">
        <v>81</v>
      </c>
      <c r="R2" s="42"/>
      <c r="S2" s="42">
        <v>1.47</v>
      </c>
      <c r="T2" s="36" t="s">
        <v>82</v>
      </c>
      <c r="U2" s="43" t="s">
        <v>83</v>
      </c>
      <c r="V2" s="43">
        <v>45</v>
      </c>
      <c r="W2" s="43">
        <v>56</v>
      </c>
      <c r="X2" s="43">
        <v>38</v>
      </c>
      <c r="Y2" s="36"/>
      <c r="Z2" s="36"/>
      <c r="AA2" s="36"/>
      <c r="AB2" s="36"/>
      <c r="AC2" s="36">
        <v>24</v>
      </c>
      <c r="AD2" s="44" t="str">
        <f>IF(Y2="","",Y2*Z2*AA2/1000000)</f>
        <v/>
      </c>
      <c r="AE2" s="36">
        <v>63</v>
      </c>
      <c r="AF2" s="44" t="e">
        <f>IF(AC2="","",AE2/AD2*AC2)</f>
        <v>#VALUE!</v>
      </c>
      <c r="AG2" s="36">
        <v>3750</v>
      </c>
      <c r="AH2" s="44" t="str">
        <f>IF(ISERROR(AG2/AF2),"",AG2/AF2)</f>
        <v/>
      </c>
      <c r="AI2" s="36" t="s">
        <v>84</v>
      </c>
      <c r="AJ2" s="36">
        <v>0.23</v>
      </c>
      <c r="AK2" s="44">
        <v>1.96</v>
      </c>
      <c r="AL2" s="44" t="str">
        <f>IF(ISERROR(S2+AH2+AK2),"",S2+AH2+AK2)</f>
        <v/>
      </c>
      <c r="AM2" s="36">
        <v>0.02</v>
      </c>
      <c r="AN2" s="44">
        <f>IF(ISERROR(BE2*AM2),"",BE2*AM2)</f>
        <v>0.04</v>
      </c>
      <c r="AO2" s="36">
        <v>0</v>
      </c>
      <c r="AP2" s="44">
        <f>IF(ISERROR(BE2*AO2),"",BE2*AO2)</f>
        <v>0</v>
      </c>
      <c r="AQ2" s="36">
        <v>0</v>
      </c>
      <c r="AR2" s="44">
        <f>IF(ISERROR(BE2*AQ2),"",BE2*AQ2)</f>
        <v>0</v>
      </c>
      <c r="AS2" s="36"/>
      <c r="AT2" s="36"/>
      <c r="AU2" s="44">
        <f>IF(ISERROR(BE2*AT2),"",BE2*AT2)</f>
        <v>0</v>
      </c>
      <c r="AV2" s="36"/>
      <c r="AW2" s="36">
        <v>0</v>
      </c>
      <c r="AX2" s="44">
        <f>IF(ISERROR(BE2*AW2),"",BE2*AW2)</f>
        <v>0</v>
      </c>
      <c r="AY2" s="36"/>
      <c r="AZ2" s="36">
        <v>0</v>
      </c>
      <c r="BA2" s="44">
        <f>IF(ISERROR(BE2*AZ2),"",BE2*AZ2)</f>
        <v>0</v>
      </c>
      <c r="BB2" s="44">
        <f>IF(ISERROR(AN2++AP2+AR2+AU2+AX2+BA2),"",AN2++AP2+AR2+AU2+AX2+BA2)</f>
        <v>0.04</v>
      </c>
      <c r="BC2" s="44">
        <f>IF(ISERROR(S2+BB2),"",S2+BB2)</f>
        <v>1.51</v>
      </c>
      <c r="BD2" s="45">
        <f>IF(ISERROR((BE2-BC2)/BE2),"",(BE2-BC2)/BE2)</f>
        <v>0.24</v>
      </c>
      <c r="BE2" s="36">
        <v>1.99</v>
      </c>
      <c r="BF2" s="44" t="str">
        <f>IF(ISERROR(AH2+AK2+BE2),"",AH2+AK2+BE2)</f>
        <v/>
      </c>
      <c r="BG2" s="36">
        <v>8</v>
      </c>
      <c r="BH2" s="45">
        <f>IF(ISERROR((BG2-BE2)/BG2),"",(BG2-BE2)/BG2)</f>
        <v>0.75</v>
      </c>
      <c r="BI2" s="45" t="str">
        <f>IF(ISERROR((BG2-BF2)/BG2),"",(BG2-BF2)/BG2)</f>
        <v/>
      </c>
      <c r="BJ2" s="36"/>
      <c r="BK2" s="36"/>
      <c r="BL2" s="44">
        <f>IF(ISERROR(BJ2*BK2),"",BJ2*BK2)</f>
        <v>0</v>
      </c>
      <c r="BM2" s="44">
        <f>IF(ISERROR(BC2*BL2),"",BC2*BL2)</f>
        <v>0</v>
      </c>
      <c r="BN2" s="44">
        <f>IF(ISERROR(BE2*BL2),"",BE2*BL2)</f>
        <v>0</v>
      </c>
      <c r="BO2" s="36"/>
      <c r="BP2" s="46" t="s">
        <v>5</v>
      </c>
      <c r="BQ2" s="46" t="s">
        <v>1</v>
      </c>
      <c r="BR2" s="46" t="s">
        <v>4</v>
      </c>
    </row>
    <row r="3" spans="1:70">
      <c r="BD3" s="9"/>
      <c r="BG3" s="4"/>
      <c r="BH3" s="4"/>
      <c r="BI3" s="9"/>
      <c r="BJ3" s="7"/>
      <c r="BL3" s="7"/>
    </row>
  </sheetData>
  <sheetProtection insertRows="0" deleteRows="0" sort="0"/>
  <protectedRanges>
    <protectedRange sqref="BG3:BL3 AH2 BH2:BI2 BF2 AK2:AN2 AD2:AF2 L3:AN207 BB4:BF207 AO2:BA207 BB2:BD3 M2:T2 A2:J207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7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2025-03-11T10:28:00Z</dcterms:created>
  <dcterms:modified xsi:type="dcterms:W3CDTF">2025-12-18T03:11:00Z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9FB511B20BE4D17BA7F82F69FD00C637_42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