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B816A233-AAA2-4441-A1F5-9730E92254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D">'[1]other data'!$T$2:$T$5</definedName>
    <definedName name="AssortedSKU_Range">[2]Mapping!$J$2:$J$3</definedName>
    <definedName name="Banner">'[3]Hardline Drop down'!$H$5:$H$9</definedName>
    <definedName name="BF">#REF!</definedName>
    <definedName name="Brand">'[4]customer quote sheet'!$N$102:$N$144</definedName>
    <definedName name="brands">'[1]other data'!$K$2:$K$48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se_Freight_Range">[2]Mapping!$F$2:$F$19</definedName>
    <definedName name="Categories">[5]PT!$I$6:$I$142</definedName>
    <definedName name="CATEGORY">[6]Sheet1!$DW$2:$DW$3</definedName>
    <definedName name="categoryfinal">'[7]Import Quote Sheet'!$A$90:$A$190</definedName>
    <definedName name="chargeback">'[1]other data'!$B$2:$B$6</definedName>
    <definedName name="class1">#REF!</definedName>
    <definedName name="class2">#REF!</definedName>
    <definedName name="class3">#REF!</definedName>
    <definedName name="colour">[6]Sheet1!$EH$2:$EH$3</definedName>
    <definedName name="COO_Dest">[2]COO!$D$1:$D$3:'[2]COO'!$D$2</definedName>
    <definedName name="COOCountry_Range">[2]Mapping!$R$2:$R$245</definedName>
    <definedName name="COODest_Range">[2]Mapping!$P$2:$P$3</definedName>
    <definedName name="countries">'[1]other data'!$I$3:$I$249</definedName>
    <definedName name="d">[8]Mapping!$AR$2:$AR$84</definedName>
    <definedName name="dealPricing_Range">[2]Mapping!$BD$2:$BD$3</definedName>
    <definedName name="Description1_Range">[2]Mapping!$AQ$2:$AQ$72</definedName>
    <definedName name="Description2_Range">[2]Mapping!$AR$2:$AR$84</definedName>
    <definedName name="DesignStrat">[9]Info!$F$3:$F$5</definedName>
    <definedName name="diffgrp">'[1]diff group head'!$A$2:$A$47</definedName>
    <definedName name="DIFFS">'[1]other data'!$AF$2:$AF$13</definedName>
    <definedName name="Division1">'[3]Hardline Drop down'!$A$5:$A$16</definedName>
    <definedName name="Exchange_Rate">[10]Costs!$J$11</definedName>
    <definedName name="Feature_Master">#REF!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eatures">#REF!</definedName>
    <definedName name="FIFRACompliance_Range">[2]Mapping!$L$2:$L$10</definedName>
    <definedName name="FIFRAExemption_Range">[2]Mapping!$N$2:$N$3</definedName>
    <definedName name="finalports">'[7]Import Quote Sheet'!$B$90:$B$123</definedName>
    <definedName name="foam">[6]Sheet1!$EC$2:$EC$3</definedName>
    <definedName name="FOBCostPerPiece">#REF!</definedName>
    <definedName name="freight">'[1]other data'!$AC$3:$AC$14</definedName>
    <definedName name="FYE10_Features">#REF!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HANGER">[1]hangers!$B$3:$B$42</definedName>
    <definedName name="hanger2">[1]hangers!$G$3:$G$42</definedName>
    <definedName name="implmentationWeek">[5]PT!$B$85:$B$113</definedName>
    <definedName name="KD">[6]Sheet1!$DS$2:$DS$2</definedName>
    <definedName name="LicensedProduct_Range">[2]Mapping!$AF$2:$AF$3</definedName>
    <definedName name="loctype">'[1]other data'!$BN$2:$BN$6</definedName>
    <definedName name="M">[6]Sheet1!$EA$2:$EA$3</definedName>
    <definedName name="Office">'[3]Hardline Drop down'!$C$5:$C$21</definedName>
    <definedName name="ORDERTYPE">'[1]other data'!$AN$2:$AN$6</definedName>
    <definedName name="OTB">'[1]other data'!$R$2:$R$14</definedName>
    <definedName name="PACK">[6]Sheet1!$EE$2:$EE$3</definedName>
    <definedName name="PackageType">'[4]customer quote sheet'!$L$102:$L$131</definedName>
    <definedName name="PDQList">'[4]customer quote sheet'!$AR$1:$AR$24</definedName>
    <definedName name="PkgFormat">[9]Info!$E$2:$E$49</definedName>
    <definedName name="po_type">'[1]other data'!$AU$2:$AU$11</definedName>
    <definedName name="PORT_IFF">[11]a!$A$10:$B$35</definedName>
    <definedName name="PortSeq">'[4]customer quote sheet'!$U$2</definedName>
    <definedName name="PortSeqLCL">#REF!</definedName>
    <definedName name="POtype">#REF!</definedName>
    <definedName name="Preticketed_Range">[2]Mapping!$H$2:$H$3</definedName>
    <definedName name="PrevBuy">'[4]customer quote sheet'!$AR$26:$AR$27</definedName>
    <definedName name="QSFOB">[12]Q1!$C$38</definedName>
    <definedName name="RateSeq">'[4]customer quote sheet'!$X$2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PR_O_YN_Range">[2]Mapping!$AX$2:$AX$3</definedName>
    <definedName name="retailUS_O_YN_Range">[2]Mapping!$AT$2:$AT$3</definedName>
    <definedName name="runnum">'[1]other data'!$BI$2:$BI$18</definedName>
    <definedName name="saetwe">[13]Mapping!$D$2:$D$53</definedName>
    <definedName name="scalenum">'[1]other data'!$BG$2:$BG$18</definedName>
    <definedName name="Season">'[3]Hardline Drop down'!$D$5:$D$15</definedName>
    <definedName name="SellUnits_Range">[2]Mapping!$D$2:$D$53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uggestedMessage_Range">[2]Mapping!$BF$2:$BF$3</definedName>
    <definedName name="SUPPLIER">'[1]vendor info'!$A$4:$A$400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UDA3A">'[1]other data'!$AY$2:$AY$4</definedName>
    <definedName name="UDA3B">'[1]other data'!$AZ$2:$AZ$6</definedName>
    <definedName name="UNIT">[6]Sheet1!$EF$2:$EF$3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'[3]Hardline Drop down'!$E$5</definedName>
    <definedName name="VendorType">'[3]Hardline Drop down'!$F$5:$F$8</definedName>
    <definedName name="WAREHOUSE">'[1]other data'!$BL$2:$BL$24</definedName>
    <definedName name="wood">[6]Sheet1!$EG$2:$EG$3</definedName>
    <definedName name="YNE">'[1]other data'!$BB$2:$BB$5</definedName>
    <definedName name="YNES">'[1]other data'!$BR$2:$BR$6</definedName>
    <definedName name="阿萨德股份">[13]Mapping!$AN$2:$AN$9</definedName>
    <definedName name="先说说">[14]Mapping!$D$2:$D$53</definedName>
    <definedName name="正确">[6]Sheet1!$EA$2:$EA$3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10" i="5" l="1"/>
  <c r="BA10" i="5" s="1"/>
  <c r="AR10" i="5"/>
  <c r="AP10" i="5"/>
  <c r="AN10" i="5"/>
  <c r="AL10" i="5"/>
  <c r="AC10" i="5"/>
  <c r="AD10" i="5" s="1"/>
  <c r="AF10" i="5" s="1"/>
  <c r="T10" i="5"/>
  <c r="AY9" i="5"/>
  <c r="BA9" i="5" s="1"/>
  <c r="AR9" i="5"/>
  <c r="AP9" i="5"/>
  <c r="AN9" i="5"/>
  <c r="AL9" i="5"/>
  <c r="AC9" i="5"/>
  <c r="AD9" i="5" s="1"/>
  <c r="AF9" i="5" s="1"/>
  <c r="T9" i="5"/>
  <c r="AY8" i="5"/>
  <c r="BA8" i="5" s="1"/>
  <c r="AR8" i="5"/>
  <c r="AP8" i="5"/>
  <c r="AN8" i="5"/>
  <c r="AL8" i="5"/>
  <c r="AC8" i="5"/>
  <c r="AD8" i="5" s="1"/>
  <c r="AF8" i="5" s="1"/>
  <c r="T7" i="5"/>
  <c r="AY7" i="5"/>
  <c r="BA7" i="5" s="1"/>
  <c r="AR7" i="5"/>
  <c r="AP7" i="5"/>
  <c r="AN7" i="5"/>
  <c r="AL7" i="5"/>
  <c r="AC7" i="5"/>
  <c r="AD7" i="5" s="1"/>
  <c r="AF7" i="5" s="1"/>
  <c r="AY6" i="5"/>
  <c r="BA6" i="5" s="1"/>
  <c r="AR6" i="5"/>
  <c r="AP6" i="5"/>
  <c r="AN6" i="5"/>
  <c r="AL6" i="5"/>
  <c r="AC6" i="5"/>
  <c r="AD6" i="5" s="1"/>
  <c r="AF6" i="5" s="1"/>
  <c r="T6" i="5"/>
  <c r="AY5" i="5"/>
  <c r="BA5" i="5" s="1"/>
  <c r="AR5" i="5"/>
  <c r="AP5" i="5"/>
  <c r="AN5" i="5"/>
  <c r="AL5" i="5"/>
  <c r="AC5" i="5"/>
  <c r="AD5" i="5" s="1"/>
  <c r="AF5" i="5" s="1"/>
  <c r="AS10" i="5" l="1"/>
  <c r="AS9" i="5"/>
  <c r="AS7" i="5"/>
  <c r="AS8" i="5"/>
  <c r="AS6" i="5"/>
  <c r="AS5" i="5"/>
  <c r="T5" i="5"/>
  <c r="AI5" i="5" s="1"/>
  <c r="AJ5" i="5" s="1"/>
  <c r="T8" i="5"/>
  <c r="AI8" i="5" s="1"/>
  <c r="AJ8" i="5" s="1"/>
  <c r="AT8" i="5" s="1"/>
  <c r="AU8" i="5" s="1"/>
  <c r="AI9" i="5"/>
  <c r="AJ9" i="5" s="1"/>
  <c r="AI10" i="5"/>
  <c r="AJ10" i="5" s="1"/>
  <c r="AT10" i="5" s="1"/>
  <c r="AU10" i="5" s="1"/>
  <c r="AI7" i="5"/>
  <c r="AJ7" i="5" s="1"/>
  <c r="AT7" i="5" s="1"/>
  <c r="AU7" i="5" s="1"/>
  <c r="AI6" i="5"/>
  <c r="AJ6" i="5" s="1"/>
  <c r="T4" i="5"/>
  <c r="AT9" i="5" l="1"/>
  <c r="AU9" i="5" s="1"/>
  <c r="AT6" i="5"/>
  <c r="AU6" i="5" s="1"/>
  <c r="AT5" i="5"/>
  <c r="AU5" i="5" s="1"/>
  <c r="AC4" i="5"/>
  <c r="AD4" i="5" s="1"/>
  <c r="AY4" i="5" l="1"/>
  <c r="AR4" i="5"/>
  <c r="AP4" i="5"/>
  <c r="AN4" i="5"/>
  <c r="AL4" i="5"/>
  <c r="AF4" i="5"/>
  <c r="AI4" i="5"/>
  <c r="AY3" i="5"/>
  <c r="AR3" i="5"/>
  <c r="AP3" i="5"/>
  <c r="AN3" i="5"/>
  <c r="AL3" i="5"/>
  <c r="AC3" i="5"/>
  <c r="T3" i="5"/>
  <c r="AI3" i="5" s="1"/>
  <c r="AY2" i="5"/>
  <c r="AR2" i="5"/>
  <c r="AP2" i="5"/>
  <c r="AN2" i="5"/>
  <c r="AL2" i="5"/>
  <c r="AC2" i="5"/>
  <c r="AI2" i="5"/>
  <c r="AD2" i="5" l="1"/>
  <c r="AF2" i="5" s="1"/>
  <c r="AJ2" i="5" s="1"/>
  <c r="AD3" i="5"/>
  <c r="AF3" i="5" s="1"/>
  <c r="AJ3" i="5" s="1"/>
  <c r="AJ4" i="5"/>
  <c r="AS2" i="5"/>
  <c r="AS4" i="5"/>
  <c r="BA3" i="5"/>
  <c r="BA4" i="5"/>
  <c r="BA2" i="5"/>
  <c r="AS3" i="5"/>
  <c r="AT2" i="5" l="1"/>
  <c r="AT4" i="5"/>
  <c r="AU4" i="5" s="1"/>
  <c r="AT3" i="5"/>
  <c r="AU3" i="5" s="1"/>
  <c r="AU2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60130E90-E1D5-4C27-BE45-D5DE35D051CB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4215B2AF-A8B1-48D9-AC22-A401D09BDF6C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61D57F27-6A3F-4E0A-B704-9DF86BB4AEFB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CB6106E4-4CFE-424F-B110-DA99E9CED169}">
      <text>
        <r>
          <rPr>
            <sz val="11"/>
            <rFont val="Calibri"/>
            <family val="2"/>
          </rPr>
          <t>[Cubic Meter per Carton]*[40ft Container Freight]/[Case Pack]</t>
        </r>
      </text>
    </comment>
    <comment ref="AI1" authorId="0" shapeId="0" xr:uid="{D76CE087-E412-498E-8976-81E522D4CA7B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19BA3174-B933-4A78-B2D5-E6E3FAB572DD}">
      <text>
        <r>
          <rPr>
            <sz val="11"/>
            <rFont val="Calibri"/>
            <family val="2"/>
          </rPr>
          <t>[FOB Cost $ (Value)]+[Ocean Freight per Item $][Duty per Item $]</t>
        </r>
      </text>
    </comment>
    <comment ref="AL1" authorId="0" shapeId="0" xr:uid="{F278DFE3-3617-4E80-8CB9-C1EF16B2F94D}">
      <text>
        <r>
          <rPr>
            <sz val="11"/>
            <rFont val="Calibri"/>
            <family val="2"/>
          </rPr>
          <t>[JLA FOB CA/GA Price Quote (Formula)]*[Load %]</t>
        </r>
      </text>
    </comment>
    <comment ref="AN1" authorId="0" shapeId="0" xr:uid="{3E724177-3C71-4FC6-9775-66D5F3827FDA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33053575-D110-44D4-AF24-6CBEE988A1CB}">
      <text>
        <r>
          <rPr>
            <sz val="11"/>
            <rFont val="Calibri"/>
            <family val="2"/>
          </rPr>
          <t>[JLA FOB CA/GA Price Quote (Formula)]*[Fuel Charge %]</t>
        </r>
      </text>
    </comment>
    <comment ref="AR1" authorId="0" shapeId="0" xr:uid="{FCA67027-32F8-4AF0-83D7-4538BDC6A871}">
      <text>
        <r>
          <rPr>
            <sz val="11"/>
            <rFont val="Calibri"/>
            <family val="2"/>
          </rPr>
          <t>[JLA FOB CA/GA Price Quote (Formula)]*[OOD %]</t>
        </r>
      </text>
    </comment>
    <comment ref="AS1" authorId="0" shapeId="0" xr:uid="{BFEA25DF-5160-4B28-B86C-86073E70935D}">
      <text>
        <r>
          <rPr>
            <sz val="11"/>
            <rFont val="Calibri"/>
            <family val="2"/>
          </rPr>
          <t>[Load $]+[Warehouse Charge $]+[Fuel Charge $]+[OOD $]</t>
        </r>
      </text>
    </comment>
    <comment ref="AT1" authorId="0" shapeId="0" xr:uid="{2C43A307-C1F0-46A2-8E48-28D69210C95B}">
      <text>
        <r>
          <rPr>
            <sz val="11"/>
            <rFont val="Calibri"/>
            <family val="2"/>
          </rPr>
          <t>[LDP Cost $]+[Total Load $]</t>
        </r>
      </text>
    </comment>
    <comment ref="AU1" authorId="0" shapeId="0" xr:uid="{72B95DE9-DE4B-4E56-9DD3-640CAC4AFB20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AY1" authorId="0" shapeId="0" xr:uid="{245F6243-D4E2-4289-9C47-48EDE11B741D}">
      <text>
        <r>
          <rPr>
            <sz val="11"/>
            <rFont val="Calibri"/>
            <family val="2"/>
          </rPr>
          <t>[JLA FOB CA/GA Price Quote (Value)]*(1+[Inland Freight Factor %])</t>
        </r>
      </text>
    </comment>
    <comment ref="BA1" authorId="0" shapeId="0" xr:uid="{DA592A6A-9E90-43A1-94EE-B2AA28683E0F}">
      <text>
        <r>
          <rPr>
            <sz val="11"/>
            <rFont val="Calibri"/>
            <family val="2"/>
          </rPr>
          <t>([Suggested Retail Price]-[JLA LDP Price plus Freight Factor $])/[Suggested Retail Price]</t>
        </r>
      </text>
    </comment>
  </commentList>
</comments>
</file>

<file path=xl/sharedStrings.xml><?xml version="1.0" encoding="utf-8"?>
<sst xmlns="http://schemas.openxmlformats.org/spreadsheetml/2006/main" count="179" uniqueCount="86">
  <si>
    <t>Brand</t>
  </si>
  <si>
    <t>Package Type</t>
  </si>
  <si>
    <t>Licensor</t>
  </si>
  <si>
    <t>Normal</t>
  </si>
  <si>
    <t>Mainstays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</si>
  <si>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</si>
  <si>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</si>
  <si>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</si>
  <si>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</si>
  <si>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</si>
  <si>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</si>
  <si>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</si>
  <si>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</si>
  <si>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</si>
  <si>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</si>
  <si>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</si>
  <si>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</si>
  <si>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</si>
  <si>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</si>
  <si>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</si>
  <si>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</si>
  <si>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</si>
  <si>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</si>
  <si>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</si>
  <si>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</si>
  <si>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</si>
  <si>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</si>
  <si>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</si>
  <si>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</si>
  <si>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</si>
  <si>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</si>
  <si>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</si>
  <si>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</si>
  <si>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Load %</t>
  </si>
  <si>
    <t>Load $</t>
  </si>
  <si>
    <t>Warehouse Charge %</t>
  </si>
  <si>
    <t>Warehouse Charge $</t>
  </si>
  <si>
    <t>Fuel Charge %</t>
  </si>
  <si>
    <t>Fuel Charge $</t>
  </si>
  <si>
    <t>OOD %</t>
  </si>
  <si>
    <t>OOD $</t>
  </si>
  <si>
    <t>Total Load $</t>
  </si>
  <si>
    <t>LDP Cost with Load $</t>
  </si>
  <si>
    <t>JLA LDP MU%</t>
  </si>
  <si>
    <t>JLA FOB CA/GA Price Quote (Value)</t>
  </si>
  <si>
    <t>Inland Freight Factor %</t>
  </si>
  <si>
    <t>JLA LDP Price plus Freight Factor $</t>
  </si>
  <si>
    <t>Suggested Retail Price</t>
  </si>
  <si>
    <t>Retail Markup %</t>
  </si>
  <si>
    <t>Product Category</t>
  </si>
  <si>
    <t>Carton Gross Weight (kg)</t>
  </si>
  <si>
    <t>Description-Short</t>
  </si>
  <si>
    <t>Unit of Measure</t>
  </si>
  <si>
    <t>Set</t>
  </si>
  <si>
    <t>COMFORTER (SET)</t>
  </si>
  <si>
    <t>Material-Short</t>
  </si>
  <si>
    <t>Additional Customer Price</t>
  </si>
  <si>
    <t xml:space="preserve">Twin/TXL Comforter: 66x90 Shams: 20x26"(1)                                                                                                 </t>
  </si>
  <si>
    <t xml:space="preserve">Full/QUEEN Comforter: 88x92 Shams: 20x26"(2)                                                                                                 </t>
  </si>
  <si>
    <t xml:space="preserve">KING Comforter: 104x92
Shams:20x36(2)                                                                                                                                              
</t>
  </si>
  <si>
    <t xml:space="preserve">comforter  set </t>
  </si>
  <si>
    <t>Blurred Rose</t>
  </si>
  <si>
    <t>Comforter and sham: Face: 120gsm 60%cotton, 40%polyester twill print
Rev: 100% polyester 85 gsm  Microfiber solid                                                filling: 6 oz/sqyd poly fill</t>
  </si>
  <si>
    <t xml:space="preserve">Face: cotton/poly,            Back: 100%polyester </t>
  </si>
  <si>
    <t>9404.40.9005</t>
  </si>
  <si>
    <t xml:space="preserve">Blue </t>
  </si>
  <si>
    <t>Beige</t>
  </si>
  <si>
    <t xml:space="preserve">Pink </t>
  </si>
  <si>
    <t>MS3644409622-13</t>
  </si>
  <si>
    <t>MS3644409622-14</t>
  </si>
  <si>
    <t>MS3644409622-15</t>
  </si>
  <si>
    <t>MS3644409622-16</t>
  </si>
  <si>
    <t>MS3644409622-17</t>
  </si>
  <si>
    <t>MS3644409622-18</t>
  </si>
  <si>
    <t>MS3644409622-19</t>
  </si>
  <si>
    <t>MS3644409622-20</t>
  </si>
  <si>
    <t>MS3644409622-21</t>
  </si>
  <si>
    <t>022164696714</t>
    <phoneticPr fontId="13" type="noConversion"/>
  </si>
  <si>
    <t>022164696721</t>
    <phoneticPr fontId="13" type="noConversion"/>
  </si>
  <si>
    <t>022164696738</t>
    <phoneticPr fontId="13" type="noConversion"/>
  </si>
  <si>
    <t>022164696745</t>
    <phoneticPr fontId="13" type="noConversion"/>
  </si>
  <si>
    <t>022164696752</t>
    <phoneticPr fontId="13" type="noConversion"/>
  </si>
  <si>
    <t>022164696769</t>
    <phoneticPr fontId="13" type="noConversion"/>
  </si>
  <si>
    <t>022164696776</t>
    <phoneticPr fontId="13" type="noConversion"/>
  </si>
  <si>
    <t>022164696783</t>
    <phoneticPr fontId="13" type="noConversion"/>
  </si>
  <si>
    <t>022164696790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</si>
</sst>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14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0"/>
      <name val="Verdana"/>
      <family val="2"/>
    </font>
    <font>
      <sz val="11"/>
      <color theme="1"/>
      <name val="等线"/>
      <family val="1"/>
      <scheme val="minor"/>
    </font>
    <font>
      <sz val="12"/>
      <name val="宋体"/>
      <family val="3"/>
      <charset val="134"/>
    </font>
    <font>
      <sz val="11"/>
      <color theme="1"/>
      <name val="等线"/>
      <family val="2"/>
      <scheme val="minor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/>
    <xf numFmtId="0" fontId="4" fillId="0" borderId="0"/>
    <xf numFmtId="0" fontId="4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9" fillId="0" borderId="0"/>
    <xf numFmtId="0" fontId="10" fillId="0" borderId="0"/>
    <xf numFmtId="0" fontId="11" fillId="0" borderId="0"/>
    <xf numFmtId="0" fontId="11" fillId="0" borderId="0"/>
    <xf numFmtId="0" fontId="11" fillId="0" borderId="0" applyFont="0" applyFill="0" applyBorder="0" applyAlignment="0" applyProtection="0">
      <alignment vertical="center"/>
    </xf>
    <xf numFmtId="0" fontId="1" fillId="0" borderId="0"/>
    <xf numFmtId="0" fontId="12" fillId="0" borderId="0"/>
  </cellStyleXfs>
  <cellXfs count="55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178" fontId="2" fillId="5" borderId="1" xfId="0" applyNumberFormat="1" applyFont="1" applyFill="1" applyBorder="1" applyAlignment="1">
      <alignment horizontal="center" wrapText="1"/>
    </xf>
    <xf numFmtId="2" fontId="2" fillId="5" borderId="1" xfId="0" applyNumberFormat="1" applyFont="1" applyFill="1" applyBorder="1" applyAlignment="1">
      <alignment horizontal="center" wrapText="1"/>
    </xf>
    <xf numFmtId="177" fontId="7" fillId="5" borderId="1" xfId="1" applyNumberFormat="1" applyFont="1" applyFill="1" applyBorder="1" applyAlignment="1">
      <alignment wrapText="1"/>
    </xf>
    <xf numFmtId="177" fontId="2" fillId="7" borderId="1" xfId="0" applyNumberFormat="1" applyFont="1" applyFill="1" applyBorder="1" applyAlignment="1">
      <alignment horizontal="center" wrapText="1"/>
    </xf>
    <xf numFmtId="177" fontId="2" fillId="5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0" fontId="8" fillId="0" borderId="0" xfId="0" applyFont="1" applyAlignment="1">
      <alignment horizontal="center" wrapText="1"/>
    </xf>
    <xf numFmtId="10" fontId="2" fillId="0" borderId="1" xfId="0" applyNumberFormat="1" applyFont="1" applyBorder="1" applyAlignment="1">
      <alignment horizontal="center" wrapText="1"/>
    </xf>
    <xf numFmtId="177" fontId="7" fillId="0" borderId="1" xfId="1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4" applyNumberFormat="1" applyFont="1" applyFill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0" applyNumberFormat="1" applyFill="1" applyBorder="1" applyAlignment="1">
      <alignment wrapText="1"/>
    </xf>
    <xf numFmtId="10" fontId="0" fillId="2" borderId="2" xfId="5" applyNumberFormat="1" applyFont="1" applyFill="1" applyBorder="1" applyAlignment="1">
      <alignment wrapText="1"/>
    </xf>
    <xf numFmtId="2" fontId="2" fillId="0" borderId="1" xfId="6" applyNumberFormat="1" applyFont="1" applyBorder="1" applyAlignment="1">
      <alignment horizontal="center" wrapText="1"/>
    </xf>
    <xf numFmtId="0" fontId="2" fillId="6" borderId="1" xfId="6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8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7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0" xfId="6" applyAlignment="1">
      <alignment wrapText="1"/>
    </xf>
    <xf numFmtId="0" fontId="3" fillId="0" borderId="1" xfId="6" applyBorder="1" applyAlignment="1">
      <alignment wrapText="1"/>
    </xf>
    <xf numFmtId="177" fontId="7" fillId="3" borderId="1" xfId="1" applyNumberFormat="1" applyFont="1" applyFill="1" applyBorder="1" applyAlignment="1">
      <alignment wrapText="1"/>
    </xf>
    <xf numFmtId="177" fontId="2" fillId="3" borderId="1" xfId="0" applyNumberFormat="1" applyFont="1" applyFill="1" applyBorder="1" applyAlignment="1">
      <alignment horizontal="center" wrapText="1"/>
    </xf>
    <xf numFmtId="177" fontId="7" fillId="3" borderId="2" xfId="1" applyNumberFormat="1" applyFont="1" applyFill="1" applyBorder="1" applyAlignment="1">
      <alignment wrapText="1"/>
    </xf>
    <xf numFmtId="177" fontId="5" fillId="3" borderId="1" xfId="1" applyNumberFormat="1" applyFont="1" applyFill="1" applyBorder="1" applyAlignment="1">
      <alignment wrapText="1"/>
    </xf>
    <xf numFmtId="0" fontId="8" fillId="3" borderId="1" xfId="0" applyFont="1" applyFill="1" applyBorder="1" applyAlignment="1">
      <alignment horizontal="center" wrapText="1"/>
    </xf>
    <xf numFmtId="0" fontId="8" fillId="4" borderId="0" xfId="0" applyFont="1" applyFill="1" applyAlignment="1">
      <alignment horizontal="center" wrapText="1"/>
    </xf>
    <xf numFmtId="0" fontId="0" fillId="0" borderId="1" xfId="0" applyBorder="1" applyAlignment="1">
      <alignment vertical="top" wrapText="1"/>
    </xf>
    <xf numFmtId="0" fontId="3" fillId="0" borderId="1" xfId="0" quotePrefix="1" applyFont="1" applyBorder="1" applyAlignment="1">
      <alignment wrapText="1"/>
    </xf>
  </cellXfs>
  <cellStyles count="14">
    <cellStyle name="Currency 2" xfId="4" xr:uid="{5A87DF54-3FAE-4E21-9498-D1AC49ACFEB4}"/>
    <cellStyle name="Currency_Sheet1 2" xfId="11" xr:uid="{D11C4ED7-BAAA-431F-824B-915FE22E0389}"/>
    <cellStyle name="Normal 12" xfId="9" xr:uid="{7A5B3631-E36D-4FCF-AB3A-F9ECB8199F62}"/>
    <cellStyle name="Normal 13" xfId="12" xr:uid="{D4240837-B204-4755-8111-02A4E4E309E8}"/>
    <cellStyle name="Normal 2" xfId="6" xr:uid="{1F506DC6-2F7E-4AFE-BC9E-64365150AC9F}"/>
    <cellStyle name="Normal 2 18 2" xfId="1" xr:uid="{1BA08453-9F65-454B-A4A0-7177E70831F2}"/>
    <cellStyle name="Normal 3" xfId="7" xr:uid="{746C84F7-733D-4878-82DA-EB9289AE2137}"/>
    <cellStyle name="Normal 6" xfId="13" xr:uid="{6E5FDD52-02EE-42B9-9D0B-20F032151033}"/>
    <cellStyle name="Normal 9 2 4" xfId="8" xr:uid="{82C0805D-B2E9-43C0-88AA-24F25223C419}"/>
    <cellStyle name="Normal_Copy of Request For Quote -- updated by VV on 043008 FINAL FINAL (4)" xfId="10" xr:uid="{AB3C2329-9527-4E1D-9A39-6851EE12DFA0}"/>
    <cellStyle name="Percent 2" xfId="5" xr:uid="{55E75F94-0692-47A8-8DEC-E063032D9073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ingxiaoping/Local%20Settings/Temporary%20Internet%20Files/Content.IE5/K9AN0PEF/files/TARGET/FORMS/TARGET%20QUOTE%20SHEET%20FORMA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&#26700;&#38754;/BBB/item%20set%20up/Final/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anny.li/Local%20Settings/Temporary%20Internet%20Files/OLK25/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eams.wal-mart.com\Documents%20and%20Settings\mcholma\Local%20Settings\Temporary%20Internet%20Files\Content.Outlook\3P9HJLZ9\New%20Modular%20Set\MPA%20-%20Category%20-%20Hom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qianyueyun/Local%20Settings/Temporary%20Internet%20Files/Content.Outlook/S0EW6CGV/BBB%20VENDOR%20SET%20UP%20%20ROVERTALLEN%20CHARLESTON%206%2015%2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all%2012%20development\D65%20Holiday\Line%20Pl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  <sheetName val="x-Lists"/>
      <sheetName val="x-imports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/>
      <sheetData sheetId="1">
        <row r="2">
          <cell r="B2" t="str">
            <v>DOZEN  qty=12 (DZ)</v>
          </cell>
          <cell r="D2" t="str">
            <v>DOZEN  qty=12 (DZ)</v>
          </cell>
          <cell r="AN2" t="str">
            <v>N/A</v>
          </cell>
        </row>
        <row r="3">
          <cell r="D3" t="str">
            <v>EACHES  qty=1 (EA)</v>
          </cell>
          <cell r="AN3" t="str">
            <v>Exclusive to BBBY (indefinitely)</v>
          </cell>
        </row>
        <row r="4">
          <cell r="D4" t="str">
            <v>GROSS  qty=144 (GRS)</v>
          </cell>
          <cell r="AN4" t="str">
            <v>Exclusive to BBBY for 30 days</v>
          </cell>
        </row>
        <row r="5">
          <cell r="D5" t="str">
            <v>PAIR  qty=2 (PR)</v>
          </cell>
          <cell r="AN5" t="str">
            <v>Exclusive to BBBY for 60 days</v>
          </cell>
        </row>
        <row r="6">
          <cell r="D6" t="str">
            <v>SET  qty=1 (SET)</v>
          </cell>
          <cell r="AN6" t="str">
            <v>Exclusive to BBBY for 90 days</v>
          </cell>
        </row>
        <row r="7">
          <cell r="D7" t="str">
            <v>TEN  qty=10 (TEN)</v>
          </cell>
          <cell r="AN7" t="str">
            <v>Exclusive to BBBY for 120 days</v>
          </cell>
        </row>
        <row r="8">
          <cell r="D8" t="str">
            <v>YARD  qty=1 (YD)</v>
          </cell>
          <cell r="AN8" t="str">
            <v>Exclusive to BBBY for 150 days</v>
          </cell>
        </row>
        <row r="9">
          <cell r="D9" t="str">
            <v>CASE  qty=1 (CA)</v>
          </cell>
          <cell r="AN9" t="str">
            <v>Exclusive to BBBY for 180 days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D2" t="str">
            <v>DOZEN  qty=12 (DZ)</v>
          </cell>
        </row>
        <row r="3">
          <cell r="D3" t="str">
            <v>EACHES  qty=1 (EA)</v>
          </cell>
        </row>
        <row r="4">
          <cell r="D4" t="str">
            <v>GROSS  qty=144 (GRS)</v>
          </cell>
        </row>
        <row r="5">
          <cell r="D5" t="str">
            <v>PAIR  qty=2 (PR)</v>
          </cell>
        </row>
        <row r="6">
          <cell r="D6" t="str">
            <v>SET  qty=1 (SET)</v>
          </cell>
        </row>
        <row r="7">
          <cell r="D7" t="str">
            <v>TEN  qty=10 (TEN)</v>
          </cell>
        </row>
        <row r="8">
          <cell r="D8" t="str">
            <v>YARD  qty=1 (YD)</v>
          </cell>
        </row>
        <row r="9">
          <cell r="D9" t="str">
            <v>CASE  qty=1 (CA)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mestic"/>
      <sheetName val="CCD"/>
      <sheetName val="customer quote sheet"/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 refreshError="1"/>
      <sheetData sheetId="1" refreshError="1"/>
      <sheetData sheetId="2">
        <row r="2">
          <cell r="U2">
            <v>23</v>
          </cell>
          <cell r="X2">
            <v>3</v>
          </cell>
        </row>
      </sheetData>
      <sheetData sheetId="3" refreshError="1"/>
      <sheetData sheetId="4" refreshError="1"/>
      <sheetData sheetId="5" refreshError="1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Report"/>
      <sheetName val="List"/>
      <sheetName val="Weeks"/>
      <sheetName val="PT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 refreshError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93458-8EDB-4761-8358-6F9A700F82C0}">
  <dimension ref="A1:BA10"/>
  <sheetViews>
    <sheetView tabSelected="1" workbookViewId="0">
      <selection activeCell="U2" sqref="U2:U10"/>
    </sheetView>
  </sheetViews>
  <sheetFormatPr defaultColWidth="9.28515625" defaultRowHeight="15"/>
  <cols>
    <col min="1" max="1" width="10.28515625" style="3" customWidth="1"/>
    <col min="2" max="2" width="15.5703125" style="2" customWidth="1"/>
    <col min="3" max="3" width="8.42578125" style="2" customWidth="1"/>
    <col min="4" max="4" width="12.28515625" style="2" customWidth="1"/>
    <col min="5" max="5" width="14.28515625" style="2" customWidth="1"/>
    <col min="6" max="6" width="11.28515625" style="2" customWidth="1"/>
    <col min="7" max="7" width="11.5703125" style="2" customWidth="1"/>
    <col min="8" max="8" width="16.7109375" style="2" customWidth="1"/>
    <col min="9" max="9" width="18.85546875" style="2" customWidth="1"/>
    <col min="10" max="10" width="32.7109375" style="2" customWidth="1"/>
    <col min="11" max="11" width="21.140625" style="45" customWidth="1"/>
    <col min="12" max="12" width="23.7109375" style="2" customWidth="1"/>
    <col min="13" max="13" width="12.85546875" style="2" customWidth="1"/>
    <col min="14" max="14" width="6.28515625" style="2" customWidth="1"/>
    <col min="15" max="15" width="17.28515625" style="2" customWidth="1"/>
    <col min="16" max="16" width="16.140625" style="2" customWidth="1"/>
    <col min="17" max="17" width="5.7109375" style="2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28515625" style="2" customWidth="1"/>
    <col min="24" max="24" width="8.28515625" style="38" customWidth="1"/>
    <col min="25" max="25" width="8.7109375" style="38" customWidth="1"/>
    <col min="26" max="26" width="7.28515625" style="38" customWidth="1"/>
    <col min="27" max="27" width="9" style="5" customWidth="1"/>
    <col min="28" max="28" width="6.28515625" style="7" customWidth="1"/>
    <col min="29" max="29" width="10" style="42" customWidth="1"/>
    <col min="30" max="30" width="9.7109375" style="7" customWidth="1"/>
    <col min="31" max="31" width="7.7109375" style="2" customWidth="1"/>
    <col min="32" max="32" width="8.85546875" style="6" customWidth="1"/>
    <col min="33" max="33" width="13.7109375" style="2" customWidth="1"/>
    <col min="34" max="34" width="8.42578125" style="8" customWidth="1"/>
    <col min="35" max="35" width="9" style="6" customWidth="1"/>
    <col min="36" max="36" width="7.85546875" style="8" customWidth="1"/>
    <col min="37" max="37" width="9.28515625" style="6" customWidth="1"/>
    <col min="38" max="38" width="9.7109375" style="8" customWidth="1"/>
    <col min="39" max="39" width="10" style="6" customWidth="1"/>
    <col min="40" max="40" width="9.5703125" style="6" customWidth="1"/>
    <col min="41" max="41" width="11.7109375" style="8" customWidth="1"/>
    <col min="42" max="42" width="7.140625" style="8" customWidth="1"/>
    <col min="43" max="43" width="7.7109375" style="8" customWidth="1"/>
    <col min="44" max="44" width="9.7109375" style="6" customWidth="1"/>
    <col min="45" max="45" width="12.28515625" style="6" customWidth="1"/>
    <col min="46" max="47" width="9.28515625" style="2" customWidth="1"/>
    <col min="48" max="48" width="9.28515625" style="8"/>
    <col min="49" max="49" width="10.28515625" style="6" customWidth="1"/>
    <col min="50" max="52" width="9.28515625" style="6"/>
    <col min="53" max="16384" width="9.28515625" style="2"/>
  </cols>
  <sheetData>
    <row r="1" spans="1:53" ht="75" customHeight="1">
      <c r="A1" s="10" t="s">
        <v>5</v>
      </c>
      <c r="B1" s="10" t="s">
        <v>6</v>
      </c>
      <c r="C1" s="36" t="s">
        <v>7</v>
      </c>
      <c r="D1" s="37" t="s">
        <v>0</v>
      </c>
      <c r="E1" s="37" t="s">
        <v>2</v>
      </c>
      <c r="F1" s="12" t="s">
        <v>49</v>
      </c>
      <c r="G1" s="36" t="s">
        <v>8</v>
      </c>
      <c r="H1" s="11" t="s">
        <v>9</v>
      </c>
      <c r="I1" s="35" t="s">
        <v>51</v>
      </c>
      <c r="J1" s="11" t="s">
        <v>10</v>
      </c>
      <c r="K1" s="35" t="s">
        <v>55</v>
      </c>
      <c r="L1" s="11" t="s">
        <v>11</v>
      </c>
      <c r="M1" s="11" t="s">
        <v>12</v>
      </c>
      <c r="N1" s="36" t="s">
        <v>13</v>
      </c>
      <c r="O1" s="36" t="s">
        <v>14</v>
      </c>
      <c r="P1" s="36" t="s">
        <v>15</v>
      </c>
      <c r="Q1" s="35" t="s">
        <v>52</v>
      </c>
      <c r="R1" s="13" t="s">
        <v>16</v>
      </c>
      <c r="S1" s="14" t="s">
        <v>17</v>
      </c>
      <c r="T1" s="15" t="s">
        <v>18</v>
      </c>
      <c r="U1" s="16" t="s">
        <v>19</v>
      </c>
      <c r="V1" s="17" t="s">
        <v>20</v>
      </c>
      <c r="W1" s="18" t="s">
        <v>1</v>
      </c>
      <c r="X1" s="39" t="s">
        <v>21</v>
      </c>
      <c r="Y1" s="39" t="s">
        <v>22</v>
      </c>
      <c r="Z1" s="39" t="s">
        <v>23</v>
      </c>
      <c r="AA1" s="34" t="s">
        <v>50</v>
      </c>
      <c r="AB1" s="19" t="s">
        <v>24</v>
      </c>
      <c r="AC1" s="43" t="s">
        <v>25</v>
      </c>
      <c r="AD1" s="20" t="s">
        <v>26</v>
      </c>
      <c r="AE1" s="21" t="s">
        <v>27</v>
      </c>
      <c r="AF1" s="20" t="s">
        <v>28</v>
      </c>
      <c r="AG1" s="10" t="s">
        <v>29</v>
      </c>
      <c r="AH1" s="22" t="s">
        <v>30</v>
      </c>
      <c r="AI1" s="23" t="s">
        <v>31</v>
      </c>
      <c r="AJ1" s="23" t="s">
        <v>32</v>
      </c>
      <c r="AK1" s="21" t="s">
        <v>33</v>
      </c>
      <c r="AL1" s="23" t="s">
        <v>34</v>
      </c>
      <c r="AM1" s="21" t="s">
        <v>35</v>
      </c>
      <c r="AN1" s="23" t="s">
        <v>36</v>
      </c>
      <c r="AO1" s="41" t="s">
        <v>37</v>
      </c>
      <c r="AP1" s="23" t="s">
        <v>38</v>
      </c>
      <c r="AQ1" s="41" t="s">
        <v>39</v>
      </c>
      <c r="AR1" s="23" t="s">
        <v>40</v>
      </c>
      <c r="AS1" s="23" t="s">
        <v>41</v>
      </c>
      <c r="AT1" s="23" t="s">
        <v>42</v>
      </c>
      <c r="AU1" s="23" t="s">
        <v>43</v>
      </c>
      <c r="AV1" s="52" t="s">
        <v>44</v>
      </c>
      <c r="AW1" s="50" t="s">
        <v>56</v>
      </c>
      <c r="AX1" s="51" t="s">
        <v>45</v>
      </c>
      <c r="AY1" s="47" t="s">
        <v>46</v>
      </c>
      <c r="AZ1" s="48" t="s">
        <v>47</v>
      </c>
      <c r="BA1" s="49" t="s">
        <v>48</v>
      </c>
    </row>
    <row r="2" spans="1:53" ht="30" customHeight="1">
      <c r="A2" s="24">
        <v>1</v>
      </c>
      <c r="B2" s="1"/>
      <c r="C2" s="1"/>
      <c r="D2" s="1" t="s">
        <v>4</v>
      </c>
      <c r="E2" s="1"/>
      <c r="F2" s="1" t="s">
        <v>54</v>
      </c>
      <c r="G2" s="1" t="s">
        <v>61</v>
      </c>
      <c r="H2" s="1" t="s">
        <v>60</v>
      </c>
      <c r="I2" s="1" t="s">
        <v>60</v>
      </c>
      <c r="J2" s="53" t="s">
        <v>62</v>
      </c>
      <c r="K2" s="46" t="s">
        <v>63</v>
      </c>
      <c r="L2" s="1" t="s">
        <v>57</v>
      </c>
      <c r="M2" s="1" t="s">
        <v>65</v>
      </c>
      <c r="N2" s="1"/>
      <c r="O2" s="1" t="s">
        <v>68</v>
      </c>
      <c r="P2" s="54" t="s">
        <v>77</v>
      </c>
      <c r="Q2" s="1" t="s">
        <v>53</v>
      </c>
      <c r="R2" s="25"/>
      <c r="S2" s="26"/>
      <c r="T2" s="27"/>
      <c r="U2" s="9">
        <v>8.67</v>
      </c>
      <c r="V2" s="9"/>
      <c r="W2" s="1" t="s">
        <v>3</v>
      </c>
      <c r="X2" s="40">
        <v>44</v>
      </c>
      <c r="Y2" s="40">
        <v>31</v>
      </c>
      <c r="Z2" s="40">
        <v>28</v>
      </c>
      <c r="AA2" s="26">
        <v>2</v>
      </c>
      <c r="AB2" s="28">
        <v>1</v>
      </c>
      <c r="AC2" s="44">
        <f>IF(X2="","",X2*Y2*Z2/1000000)</f>
        <v>3.7999999999999999E-2</v>
      </c>
      <c r="AD2" s="29">
        <f t="shared" ref="AD2:AD7" si="0">IF(AB2="","",65/AC2*AB2)</f>
        <v>1711</v>
      </c>
      <c r="AE2" s="1">
        <v>3400</v>
      </c>
      <c r="AF2" s="30">
        <f>IF(ISERROR(AE2/AD2),"",AE2/AD2)</f>
        <v>1.99</v>
      </c>
      <c r="AG2" s="1" t="s">
        <v>64</v>
      </c>
      <c r="AH2" s="31">
        <v>0.318</v>
      </c>
      <c r="AI2" s="30">
        <f>IF(ISERROR(U2*AH2),"",U2*AH2)</f>
        <v>2.76</v>
      </c>
      <c r="AJ2" s="30">
        <f>IF(ISERROR(U2+AF2+AI2),"",U2+AF2+AI2)</f>
        <v>13.42</v>
      </c>
      <c r="AK2" s="31">
        <v>2.5000000000000001E-2</v>
      </c>
      <c r="AL2" s="30">
        <f t="shared" ref="AL2:AL4" si="1">IF(ISERROR(AV2*AK2),"",AV2*AK2)</f>
        <v>0.45</v>
      </c>
      <c r="AM2" s="31">
        <v>0.06</v>
      </c>
      <c r="AN2" s="30">
        <f t="shared" ref="AN2:AN4" si="2">IF(ISERROR(AV2*AM2),"",AV2*AM2)</f>
        <v>1.08</v>
      </c>
      <c r="AO2" s="31">
        <v>1.4999999999999999E-2</v>
      </c>
      <c r="AP2" s="30">
        <f t="shared" ref="AP2:AP4" si="3">IF(ISERROR(AV2*AO2),"",AV2*AO2)</f>
        <v>0.27</v>
      </c>
      <c r="AQ2" s="31"/>
      <c r="AR2" s="30">
        <f t="shared" ref="AR2:AR4" si="4">IF(ISERROR(AV2*AQ2),"",AV2*AQ2)</f>
        <v>0</v>
      </c>
      <c r="AS2" s="30">
        <f>IF(ISERROR(AL2+AN2+AP2+AR2),"",AL2+AN2+AP2+AR2)</f>
        <v>1.8</v>
      </c>
      <c r="AT2" s="30">
        <f>IF(ISERROR(AJ2+AS2),"",AJ2+AS2)</f>
        <v>15.22</v>
      </c>
      <c r="AU2" s="32">
        <f>IF(ISERROR((AV2-AT2)/AV2),"",(AV2-AT2)/AV2)</f>
        <v>0.15679999999999999</v>
      </c>
      <c r="AV2" s="9">
        <v>18.05</v>
      </c>
      <c r="AW2" s="9"/>
      <c r="AX2" s="31">
        <v>7.0999999999999994E-2</v>
      </c>
      <c r="AY2" s="30">
        <f>IF(ISERROR(AV2*(1+AX2)),"",AV2*(1+AX2))</f>
        <v>19.329999999999998</v>
      </c>
      <c r="AZ2" s="9">
        <v>35.119999999999997</v>
      </c>
      <c r="BA2" s="33">
        <f t="shared" ref="BA2:BA4" si="5">IF(ISERROR((AZ2-AY2)/AZ2),"",(AZ2-AY2)/AZ2)</f>
        <v>0.4496</v>
      </c>
    </row>
    <row r="3" spans="1:53" ht="30" customHeight="1">
      <c r="A3" s="24">
        <v>2</v>
      </c>
      <c r="B3" s="1"/>
      <c r="C3" s="1"/>
      <c r="D3" s="1" t="s">
        <v>4</v>
      </c>
      <c r="E3" s="1"/>
      <c r="F3" s="1" t="s">
        <v>54</v>
      </c>
      <c r="G3" s="1" t="s">
        <v>61</v>
      </c>
      <c r="H3" s="1" t="s">
        <v>60</v>
      </c>
      <c r="I3" s="1" t="s">
        <v>60</v>
      </c>
      <c r="J3" s="53" t="s">
        <v>62</v>
      </c>
      <c r="K3" s="46" t="s">
        <v>63</v>
      </c>
      <c r="L3" s="1" t="s">
        <v>58</v>
      </c>
      <c r="M3" s="1" t="s">
        <v>65</v>
      </c>
      <c r="N3" s="1"/>
      <c r="O3" s="1" t="s">
        <v>69</v>
      </c>
      <c r="P3" s="54" t="s">
        <v>78</v>
      </c>
      <c r="Q3" s="1" t="s">
        <v>53</v>
      </c>
      <c r="R3" s="25"/>
      <c r="S3" s="26"/>
      <c r="T3" s="27" t="str">
        <f t="shared" ref="T3" si="6">IF(ISERROR(R3/S3),"",R3/S3)</f>
        <v/>
      </c>
      <c r="U3" s="9">
        <v>11.23</v>
      </c>
      <c r="V3" s="9"/>
      <c r="W3" s="1" t="s">
        <v>3</v>
      </c>
      <c r="X3" s="40">
        <v>44</v>
      </c>
      <c r="Y3" s="40">
        <v>31</v>
      </c>
      <c r="Z3" s="40">
        <v>33</v>
      </c>
      <c r="AA3" s="26">
        <v>2</v>
      </c>
      <c r="AB3" s="28">
        <v>1</v>
      </c>
      <c r="AC3" s="44">
        <f t="shared" ref="AC3" si="7">IF(X3="","",X3*Y3*Z3/1000000)</f>
        <v>4.4999999999999998E-2</v>
      </c>
      <c r="AD3" s="29">
        <f t="shared" si="0"/>
        <v>1444</v>
      </c>
      <c r="AE3" s="1">
        <v>3400</v>
      </c>
      <c r="AF3" s="30">
        <f t="shared" ref="AF3:AF4" si="8">IF(ISERROR(AE3/AD3),"",AE3/AD3)</f>
        <v>2.35</v>
      </c>
      <c r="AG3" s="1" t="s">
        <v>64</v>
      </c>
      <c r="AH3" s="31">
        <v>0.318</v>
      </c>
      <c r="AI3" s="30">
        <f>IF(ISERROR(U3*AH3),"",U3*AH3)</f>
        <v>3.57</v>
      </c>
      <c r="AJ3" s="30">
        <f t="shared" ref="AJ3:AJ4" si="9">IF(ISERROR(U3+AF3+AI3),"",U3+AF3+AI3)</f>
        <v>17.149999999999999</v>
      </c>
      <c r="AK3" s="31">
        <v>2.5000000000000001E-2</v>
      </c>
      <c r="AL3" s="30">
        <f t="shared" si="1"/>
        <v>0.6</v>
      </c>
      <c r="AM3" s="31">
        <v>0.06</v>
      </c>
      <c r="AN3" s="30">
        <f t="shared" si="2"/>
        <v>1.43</v>
      </c>
      <c r="AO3" s="31">
        <v>1.4999999999999999E-2</v>
      </c>
      <c r="AP3" s="30">
        <f t="shared" si="3"/>
        <v>0.36</v>
      </c>
      <c r="AQ3" s="31"/>
      <c r="AR3" s="30">
        <f t="shared" si="4"/>
        <v>0</v>
      </c>
      <c r="AS3" s="30">
        <f t="shared" ref="AS3:AS4" si="10">IF(ISERROR(AL3+AN3+AP3+AR3),"",AL3+AN3+AP3+AR3)</f>
        <v>2.39</v>
      </c>
      <c r="AT3" s="30">
        <f t="shared" ref="AT3:AT4" si="11">IF(ISERROR(AJ3+AS3),"",AJ3+AS3)</f>
        <v>19.54</v>
      </c>
      <c r="AU3" s="32">
        <f t="shared" ref="AU3:AU4" si="12">IF(ISERROR((AV3-AT3)/AV3),"",(AV3-AT3)/AV3)</f>
        <v>0.17899999999999999</v>
      </c>
      <c r="AV3" s="9">
        <v>23.8</v>
      </c>
      <c r="AW3" s="9"/>
      <c r="AX3" s="31">
        <v>7.0999999999999994E-2</v>
      </c>
      <c r="AY3" s="30">
        <f t="shared" ref="AY3:AY4" si="13">IF(ISERROR(AV3*(1+AX3)),"",AV3*(1+AX3))</f>
        <v>25.49</v>
      </c>
      <c r="AZ3" s="9">
        <v>38.520000000000003</v>
      </c>
      <c r="BA3" s="33">
        <f t="shared" si="5"/>
        <v>0.33829999999999999</v>
      </c>
    </row>
    <row r="4" spans="1:53" ht="30" customHeight="1">
      <c r="A4" s="24">
        <v>3</v>
      </c>
      <c r="B4" s="1"/>
      <c r="C4" s="1"/>
      <c r="D4" s="1" t="s">
        <v>4</v>
      </c>
      <c r="E4" s="1"/>
      <c r="F4" s="1" t="s">
        <v>54</v>
      </c>
      <c r="G4" s="1" t="s">
        <v>61</v>
      </c>
      <c r="H4" s="1" t="s">
        <v>60</v>
      </c>
      <c r="I4" s="1" t="s">
        <v>60</v>
      </c>
      <c r="J4" s="53" t="s">
        <v>62</v>
      </c>
      <c r="K4" s="46" t="s">
        <v>63</v>
      </c>
      <c r="L4" s="53" t="s">
        <v>59</v>
      </c>
      <c r="M4" s="1" t="s">
        <v>65</v>
      </c>
      <c r="N4" s="1"/>
      <c r="O4" s="1" t="s">
        <v>70</v>
      </c>
      <c r="P4" s="54" t="s">
        <v>79</v>
      </c>
      <c r="Q4" s="1" t="s">
        <v>53</v>
      </c>
      <c r="R4" s="25"/>
      <c r="S4" s="26"/>
      <c r="T4" s="27" t="str">
        <f>IF(ISERROR(R4/S4),"",R4/S4)</f>
        <v/>
      </c>
      <c r="U4" s="9">
        <v>13.1</v>
      </c>
      <c r="V4" s="9"/>
      <c r="W4" s="1" t="s">
        <v>3</v>
      </c>
      <c r="X4" s="40">
        <v>44</v>
      </c>
      <c r="Y4" s="40">
        <v>31</v>
      </c>
      <c r="Z4" s="40">
        <v>38</v>
      </c>
      <c r="AA4" s="26">
        <v>2</v>
      </c>
      <c r="AB4" s="28">
        <v>1</v>
      </c>
      <c r="AC4" s="44">
        <f>IF(X4="","",X4*Y4*Z4/1000000)</f>
        <v>5.1999999999999998E-2</v>
      </c>
      <c r="AD4" s="29">
        <f t="shared" si="0"/>
        <v>1250</v>
      </c>
      <c r="AE4" s="1">
        <v>3400</v>
      </c>
      <c r="AF4" s="30">
        <f t="shared" si="8"/>
        <v>2.72</v>
      </c>
      <c r="AG4" s="1" t="s">
        <v>64</v>
      </c>
      <c r="AH4" s="31">
        <v>0.318</v>
      </c>
      <c r="AI4" s="30">
        <f t="shared" ref="AI4" si="14">IF(ISERROR(U4*AH4),"",U4*AH4)</f>
        <v>4.17</v>
      </c>
      <c r="AJ4" s="30">
        <f t="shared" si="9"/>
        <v>19.989999999999998</v>
      </c>
      <c r="AK4" s="31">
        <v>2.5000000000000001E-2</v>
      </c>
      <c r="AL4" s="30">
        <f t="shared" si="1"/>
        <v>0.69</v>
      </c>
      <c r="AM4" s="31">
        <v>0.06</v>
      </c>
      <c r="AN4" s="30">
        <f t="shared" si="2"/>
        <v>1.65</v>
      </c>
      <c r="AO4" s="31">
        <v>1.4999999999999999E-2</v>
      </c>
      <c r="AP4" s="30">
        <f t="shared" si="3"/>
        <v>0.41</v>
      </c>
      <c r="AQ4" s="31"/>
      <c r="AR4" s="30">
        <f t="shared" si="4"/>
        <v>0</v>
      </c>
      <c r="AS4" s="30">
        <f t="shared" si="10"/>
        <v>2.75</v>
      </c>
      <c r="AT4" s="30">
        <f t="shared" si="11"/>
        <v>22.74</v>
      </c>
      <c r="AU4" s="32">
        <f t="shared" si="12"/>
        <v>0.1731</v>
      </c>
      <c r="AV4" s="9">
        <v>27.5</v>
      </c>
      <c r="AW4" s="9"/>
      <c r="AX4" s="31">
        <v>7.0999999999999994E-2</v>
      </c>
      <c r="AY4" s="30">
        <f t="shared" si="13"/>
        <v>29.45</v>
      </c>
      <c r="AZ4" s="9">
        <v>40.92</v>
      </c>
      <c r="BA4" s="33">
        <f t="shared" si="5"/>
        <v>0.28029999999999999</v>
      </c>
    </row>
    <row r="5" spans="1:53" ht="30" customHeight="1">
      <c r="A5" s="24">
        <v>1</v>
      </c>
      <c r="B5" s="1"/>
      <c r="C5" s="1"/>
      <c r="D5" s="1" t="s">
        <v>4</v>
      </c>
      <c r="E5" s="1"/>
      <c r="F5" s="1" t="s">
        <v>54</v>
      </c>
      <c r="G5" s="1" t="s">
        <v>61</v>
      </c>
      <c r="H5" s="1" t="s">
        <v>60</v>
      </c>
      <c r="I5" s="1" t="s">
        <v>60</v>
      </c>
      <c r="J5" s="53" t="s">
        <v>62</v>
      </c>
      <c r="K5" s="46" t="s">
        <v>63</v>
      </c>
      <c r="L5" s="1" t="s">
        <v>57</v>
      </c>
      <c r="M5" s="1" t="s">
        <v>66</v>
      </c>
      <c r="N5" s="1"/>
      <c r="O5" s="1" t="s">
        <v>71</v>
      </c>
      <c r="P5" s="54" t="s">
        <v>80</v>
      </c>
      <c r="Q5" s="1" t="s">
        <v>53</v>
      </c>
      <c r="R5" s="25"/>
      <c r="S5" s="26"/>
      <c r="T5" s="27" t="str">
        <f>IF(ISERROR(R5/S5),"",R5/S5)</f>
        <v/>
      </c>
      <c r="U5" s="9">
        <v>8.67</v>
      </c>
      <c r="V5" s="9"/>
      <c r="W5" s="1" t="s">
        <v>3</v>
      </c>
      <c r="X5" s="40">
        <v>44</v>
      </c>
      <c r="Y5" s="40">
        <v>31</v>
      </c>
      <c r="Z5" s="40">
        <v>28</v>
      </c>
      <c r="AA5" s="26">
        <v>2</v>
      </c>
      <c r="AB5" s="28">
        <v>1</v>
      </c>
      <c r="AC5" s="44">
        <f>IF(X5="","",X5*Y5*Z5/1000000)</f>
        <v>3.7999999999999999E-2</v>
      </c>
      <c r="AD5" s="29">
        <f t="shared" si="0"/>
        <v>1711</v>
      </c>
      <c r="AE5" s="1">
        <v>3400</v>
      </c>
      <c r="AF5" s="30">
        <f>IF(ISERROR(AE5/AD5),"",AE5/AD5)</f>
        <v>1.99</v>
      </c>
      <c r="AG5" s="1" t="s">
        <v>64</v>
      </c>
      <c r="AH5" s="31">
        <v>0.318</v>
      </c>
      <c r="AI5" s="30">
        <f>IF(ISERROR(U5*AH5),"",U5*AH5)</f>
        <v>2.76</v>
      </c>
      <c r="AJ5" s="30">
        <f>IF(ISERROR(U5+AF5+AI5),"",U5+AF5+AI5)</f>
        <v>13.42</v>
      </c>
      <c r="AK5" s="31">
        <v>2.5000000000000001E-2</v>
      </c>
      <c r="AL5" s="30">
        <f t="shared" ref="AL5:AL7" si="15">IF(ISERROR(AV5*AK5),"",AV5*AK5)</f>
        <v>0.45</v>
      </c>
      <c r="AM5" s="31">
        <v>0.06</v>
      </c>
      <c r="AN5" s="30">
        <f t="shared" ref="AN5:AN7" si="16">IF(ISERROR(AV5*AM5),"",AV5*AM5)</f>
        <v>1.08</v>
      </c>
      <c r="AO5" s="31">
        <v>1.4999999999999999E-2</v>
      </c>
      <c r="AP5" s="30">
        <f t="shared" ref="AP5:AP7" si="17">IF(ISERROR(AV5*AO5),"",AV5*AO5)</f>
        <v>0.27</v>
      </c>
      <c r="AQ5" s="31"/>
      <c r="AR5" s="30">
        <f t="shared" ref="AR5:AR7" si="18">IF(ISERROR(AV5*AQ5),"",AV5*AQ5)</f>
        <v>0</v>
      </c>
      <c r="AS5" s="30">
        <f>IF(ISERROR(AL5+AN5+AP5+AR5),"",AL5+AN5+AP5+AR5)</f>
        <v>1.8</v>
      </c>
      <c r="AT5" s="30">
        <f>IF(ISERROR(AJ5+AS5),"",AJ5+AS5)</f>
        <v>15.22</v>
      </c>
      <c r="AU5" s="32">
        <f>IF(ISERROR((AV5-AT5)/AV5),"",(AV5-AT5)/AV5)</f>
        <v>0.15679999999999999</v>
      </c>
      <c r="AV5" s="9">
        <v>18.05</v>
      </c>
      <c r="AW5" s="9"/>
      <c r="AX5" s="31">
        <v>7.0999999999999994E-2</v>
      </c>
      <c r="AY5" s="30">
        <f>IF(ISERROR(AV5*(1+AX5)),"",AV5*(1+AX5))</f>
        <v>19.329999999999998</v>
      </c>
      <c r="AZ5" s="9">
        <v>35.119999999999997</v>
      </c>
      <c r="BA5" s="33">
        <f t="shared" ref="BA5:BA7" si="19">IF(ISERROR((AZ5-AY5)/AZ5),"",(AZ5-AY5)/AZ5)</f>
        <v>0.4496</v>
      </c>
    </row>
    <row r="6" spans="1:53" ht="30" customHeight="1">
      <c r="A6" s="24">
        <v>2</v>
      </c>
      <c r="B6" s="1"/>
      <c r="C6" s="1"/>
      <c r="D6" s="1" t="s">
        <v>4</v>
      </c>
      <c r="E6" s="1"/>
      <c r="F6" s="1" t="s">
        <v>54</v>
      </c>
      <c r="G6" s="1" t="s">
        <v>61</v>
      </c>
      <c r="H6" s="1" t="s">
        <v>60</v>
      </c>
      <c r="I6" s="1" t="s">
        <v>60</v>
      </c>
      <c r="J6" s="53" t="s">
        <v>62</v>
      </c>
      <c r="K6" s="46" t="s">
        <v>63</v>
      </c>
      <c r="L6" s="1" t="s">
        <v>58</v>
      </c>
      <c r="M6" s="1" t="s">
        <v>66</v>
      </c>
      <c r="N6" s="1"/>
      <c r="O6" s="1" t="s">
        <v>72</v>
      </c>
      <c r="P6" s="54" t="s">
        <v>81</v>
      </c>
      <c r="Q6" s="1" t="s">
        <v>53</v>
      </c>
      <c r="R6" s="25"/>
      <c r="S6" s="26"/>
      <c r="T6" s="27" t="str">
        <f t="shared" ref="T6" si="20">IF(ISERROR(R6/S6),"",R6/S6)</f>
        <v/>
      </c>
      <c r="U6" s="9">
        <v>11.23</v>
      </c>
      <c r="V6" s="9"/>
      <c r="W6" s="1" t="s">
        <v>3</v>
      </c>
      <c r="X6" s="40">
        <v>44</v>
      </c>
      <c r="Y6" s="40">
        <v>31</v>
      </c>
      <c r="Z6" s="40">
        <v>33</v>
      </c>
      <c r="AA6" s="26">
        <v>2</v>
      </c>
      <c r="AB6" s="28">
        <v>1</v>
      </c>
      <c r="AC6" s="44">
        <f t="shared" ref="AC6" si="21">IF(X6="","",X6*Y6*Z6/1000000)</f>
        <v>4.4999999999999998E-2</v>
      </c>
      <c r="AD6" s="29">
        <f t="shared" si="0"/>
        <v>1444</v>
      </c>
      <c r="AE6" s="1">
        <v>3400</v>
      </c>
      <c r="AF6" s="30">
        <f t="shared" ref="AF6:AF7" si="22">IF(ISERROR(AE6/AD6),"",AE6/AD6)</f>
        <v>2.35</v>
      </c>
      <c r="AG6" s="1" t="s">
        <v>64</v>
      </c>
      <c r="AH6" s="31">
        <v>0.318</v>
      </c>
      <c r="AI6" s="30">
        <f>IF(ISERROR(U6*AH6),"",U6*AH6)</f>
        <v>3.57</v>
      </c>
      <c r="AJ6" s="30">
        <f t="shared" ref="AJ6:AJ7" si="23">IF(ISERROR(U6+AF6+AI6),"",U6+AF6+AI6)</f>
        <v>17.149999999999999</v>
      </c>
      <c r="AK6" s="31">
        <v>2.5000000000000001E-2</v>
      </c>
      <c r="AL6" s="30">
        <f t="shared" si="15"/>
        <v>0.6</v>
      </c>
      <c r="AM6" s="31">
        <v>0.06</v>
      </c>
      <c r="AN6" s="30">
        <f t="shared" si="16"/>
        <v>1.43</v>
      </c>
      <c r="AO6" s="31">
        <v>1.4999999999999999E-2</v>
      </c>
      <c r="AP6" s="30">
        <f t="shared" si="17"/>
        <v>0.36</v>
      </c>
      <c r="AQ6" s="31"/>
      <c r="AR6" s="30">
        <f t="shared" si="18"/>
        <v>0</v>
      </c>
      <c r="AS6" s="30">
        <f t="shared" ref="AS6:AS7" si="24">IF(ISERROR(AL6+AN6+AP6+AR6),"",AL6+AN6+AP6+AR6)</f>
        <v>2.39</v>
      </c>
      <c r="AT6" s="30">
        <f t="shared" ref="AT6:AT7" si="25">IF(ISERROR(AJ6+AS6),"",AJ6+AS6)</f>
        <v>19.54</v>
      </c>
      <c r="AU6" s="32">
        <f t="shared" ref="AU6:AU7" si="26">IF(ISERROR((AV6-AT6)/AV6),"",(AV6-AT6)/AV6)</f>
        <v>0.17899999999999999</v>
      </c>
      <c r="AV6" s="9">
        <v>23.8</v>
      </c>
      <c r="AW6" s="9"/>
      <c r="AX6" s="31">
        <v>7.0999999999999994E-2</v>
      </c>
      <c r="AY6" s="30">
        <f t="shared" ref="AY6:AY7" si="27">IF(ISERROR(AV6*(1+AX6)),"",AV6*(1+AX6))</f>
        <v>25.49</v>
      </c>
      <c r="AZ6" s="9">
        <v>38.520000000000003</v>
      </c>
      <c r="BA6" s="33">
        <f t="shared" si="19"/>
        <v>0.33829999999999999</v>
      </c>
    </row>
    <row r="7" spans="1:53" ht="30" customHeight="1">
      <c r="A7" s="24">
        <v>3</v>
      </c>
      <c r="B7" s="1"/>
      <c r="C7" s="1"/>
      <c r="D7" s="1" t="s">
        <v>4</v>
      </c>
      <c r="E7" s="1"/>
      <c r="F7" s="1" t="s">
        <v>54</v>
      </c>
      <c r="G7" s="1" t="s">
        <v>61</v>
      </c>
      <c r="H7" s="1" t="s">
        <v>60</v>
      </c>
      <c r="I7" s="1" t="s">
        <v>60</v>
      </c>
      <c r="J7" s="53" t="s">
        <v>62</v>
      </c>
      <c r="K7" s="46" t="s">
        <v>63</v>
      </c>
      <c r="L7" s="53" t="s">
        <v>59</v>
      </c>
      <c r="M7" s="1" t="s">
        <v>66</v>
      </c>
      <c r="N7" s="1"/>
      <c r="O7" s="1" t="s">
        <v>73</v>
      </c>
      <c r="P7" s="54" t="s">
        <v>82</v>
      </c>
      <c r="Q7" s="1" t="s">
        <v>53</v>
      </c>
      <c r="R7" s="25"/>
      <c r="S7" s="26"/>
      <c r="T7" s="27" t="str">
        <f>IF(ISERROR(R7/S7),"",R7/S7)</f>
        <v/>
      </c>
      <c r="U7" s="9">
        <v>13.1</v>
      </c>
      <c r="V7" s="9"/>
      <c r="W7" s="1" t="s">
        <v>3</v>
      </c>
      <c r="X7" s="40">
        <v>44</v>
      </c>
      <c r="Y7" s="40">
        <v>31</v>
      </c>
      <c r="Z7" s="40">
        <v>38</v>
      </c>
      <c r="AA7" s="26">
        <v>2</v>
      </c>
      <c r="AB7" s="28">
        <v>1</v>
      </c>
      <c r="AC7" s="44">
        <f>IF(X7="","",X7*Y7*Z7/1000000)</f>
        <v>5.1999999999999998E-2</v>
      </c>
      <c r="AD7" s="29">
        <f t="shared" si="0"/>
        <v>1250</v>
      </c>
      <c r="AE7" s="1">
        <v>3400</v>
      </c>
      <c r="AF7" s="30">
        <f t="shared" si="22"/>
        <v>2.72</v>
      </c>
      <c r="AG7" s="1" t="s">
        <v>64</v>
      </c>
      <c r="AH7" s="31">
        <v>0.318</v>
      </c>
      <c r="AI7" s="30">
        <f t="shared" ref="AI7" si="28">IF(ISERROR(U7*AH7),"",U7*AH7)</f>
        <v>4.17</v>
      </c>
      <c r="AJ7" s="30">
        <f t="shared" si="23"/>
        <v>19.989999999999998</v>
      </c>
      <c r="AK7" s="31">
        <v>2.5000000000000001E-2</v>
      </c>
      <c r="AL7" s="30">
        <f t="shared" si="15"/>
        <v>0.69</v>
      </c>
      <c r="AM7" s="31">
        <v>0.06</v>
      </c>
      <c r="AN7" s="30">
        <f t="shared" si="16"/>
        <v>1.65</v>
      </c>
      <c r="AO7" s="31">
        <v>1.4999999999999999E-2</v>
      </c>
      <c r="AP7" s="30">
        <f t="shared" si="17"/>
        <v>0.41</v>
      </c>
      <c r="AQ7" s="31"/>
      <c r="AR7" s="30">
        <f t="shared" si="18"/>
        <v>0</v>
      </c>
      <c r="AS7" s="30">
        <f t="shared" si="24"/>
        <v>2.75</v>
      </c>
      <c r="AT7" s="30">
        <f t="shared" si="25"/>
        <v>22.74</v>
      </c>
      <c r="AU7" s="32">
        <f t="shared" si="26"/>
        <v>0.1731</v>
      </c>
      <c r="AV7" s="9">
        <v>27.5</v>
      </c>
      <c r="AW7" s="9"/>
      <c r="AX7" s="31">
        <v>7.0999999999999994E-2</v>
      </c>
      <c r="AY7" s="30">
        <f t="shared" si="27"/>
        <v>29.45</v>
      </c>
      <c r="AZ7" s="9">
        <v>40.92</v>
      </c>
      <c r="BA7" s="33">
        <f t="shared" si="19"/>
        <v>0.28029999999999999</v>
      </c>
    </row>
    <row r="8" spans="1:53" ht="30" customHeight="1">
      <c r="A8" s="24">
        <v>1</v>
      </c>
      <c r="B8" s="1"/>
      <c r="C8" s="1"/>
      <c r="D8" s="1" t="s">
        <v>4</v>
      </c>
      <c r="E8" s="1"/>
      <c r="F8" s="1" t="s">
        <v>54</v>
      </c>
      <c r="G8" s="1" t="s">
        <v>61</v>
      </c>
      <c r="H8" s="1" t="s">
        <v>60</v>
      </c>
      <c r="I8" s="1" t="s">
        <v>60</v>
      </c>
      <c r="J8" s="53" t="s">
        <v>62</v>
      </c>
      <c r="K8" s="46" t="s">
        <v>63</v>
      </c>
      <c r="L8" s="1" t="s">
        <v>57</v>
      </c>
      <c r="M8" s="1" t="s">
        <v>67</v>
      </c>
      <c r="N8" s="1"/>
      <c r="O8" s="1" t="s">
        <v>74</v>
      </c>
      <c r="P8" s="54" t="s">
        <v>83</v>
      </c>
      <c r="Q8" s="1" t="s">
        <v>53</v>
      </c>
      <c r="R8" s="25"/>
      <c r="S8" s="26"/>
      <c r="T8" s="27" t="str">
        <f>IF(ISERROR(R8/S8),"",R8/S8)</f>
        <v/>
      </c>
      <c r="U8" s="9">
        <v>8.67</v>
      </c>
      <c r="V8" s="9"/>
      <c r="W8" s="1" t="s">
        <v>3</v>
      </c>
      <c r="X8" s="40">
        <v>44</v>
      </c>
      <c r="Y8" s="40">
        <v>31</v>
      </c>
      <c r="Z8" s="40">
        <v>28</v>
      </c>
      <c r="AA8" s="26">
        <v>2</v>
      </c>
      <c r="AB8" s="28">
        <v>1</v>
      </c>
      <c r="AC8" s="44">
        <f>IF(X8="","",X8*Y8*Z8/1000000)</f>
        <v>3.7999999999999999E-2</v>
      </c>
      <c r="AD8" s="29">
        <f t="shared" ref="AD8:AD10" si="29">IF(AB8="","",65/AC8*AB8)</f>
        <v>1711</v>
      </c>
      <c r="AE8" s="1">
        <v>3400</v>
      </c>
      <c r="AF8" s="30">
        <f>IF(ISERROR(AE8/AD8),"",AE8/AD8)</f>
        <v>1.99</v>
      </c>
      <c r="AG8" s="1" t="s">
        <v>64</v>
      </c>
      <c r="AH8" s="31">
        <v>0.318</v>
      </c>
      <c r="AI8" s="30">
        <f>IF(ISERROR(U8*AH8),"",U8*AH8)</f>
        <v>2.76</v>
      </c>
      <c r="AJ8" s="30">
        <f>IF(ISERROR(U8+AF8+AI8),"",U8+AF8+AI8)</f>
        <v>13.42</v>
      </c>
      <c r="AK8" s="31">
        <v>2.5000000000000001E-2</v>
      </c>
      <c r="AL8" s="30">
        <f t="shared" ref="AL8:AL10" si="30">IF(ISERROR(AV8*AK8),"",AV8*AK8)</f>
        <v>0.45</v>
      </c>
      <c r="AM8" s="31">
        <v>0.06</v>
      </c>
      <c r="AN8" s="30">
        <f t="shared" ref="AN8:AN10" si="31">IF(ISERROR(AV8*AM8),"",AV8*AM8)</f>
        <v>1.08</v>
      </c>
      <c r="AO8" s="31">
        <v>1.4999999999999999E-2</v>
      </c>
      <c r="AP8" s="30">
        <f t="shared" ref="AP8:AP10" si="32">IF(ISERROR(AV8*AO8),"",AV8*AO8)</f>
        <v>0.27</v>
      </c>
      <c r="AQ8" s="31"/>
      <c r="AR8" s="30">
        <f t="shared" ref="AR8:AR10" si="33">IF(ISERROR(AV8*AQ8),"",AV8*AQ8)</f>
        <v>0</v>
      </c>
      <c r="AS8" s="30">
        <f>IF(ISERROR(AL8+AN8+AP8+AR8),"",AL8+AN8+AP8+AR8)</f>
        <v>1.8</v>
      </c>
      <c r="AT8" s="30">
        <f>IF(ISERROR(AJ8+AS8),"",AJ8+AS8)</f>
        <v>15.22</v>
      </c>
      <c r="AU8" s="32">
        <f>IF(ISERROR((AV8-AT8)/AV8),"",(AV8-AT8)/AV8)</f>
        <v>0.15679999999999999</v>
      </c>
      <c r="AV8" s="9">
        <v>18.05</v>
      </c>
      <c r="AW8" s="9"/>
      <c r="AX8" s="31">
        <v>7.0999999999999994E-2</v>
      </c>
      <c r="AY8" s="30">
        <f>IF(ISERROR(AV8*(1+AX8)),"",AV8*(1+AX8))</f>
        <v>19.329999999999998</v>
      </c>
      <c r="AZ8" s="9">
        <v>35.119999999999997</v>
      </c>
      <c r="BA8" s="33">
        <f t="shared" ref="BA8:BA10" si="34">IF(ISERROR((AZ8-AY8)/AZ8),"",(AZ8-AY8)/AZ8)</f>
        <v>0.4496</v>
      </c>
    </row>
    <row r="9" spans="1:53" ht="30" customHeight="1">
      <c r="A9" s="24">
        <v>2</v>
      </c>
      <c r="B9" s="1"/>
      <c r="C9" s="1"/>
      <c r="D9" s="1" t="s">
        <v>4</v>
      </c>
      <c r="E9" s="1"/>
      <c r="F9" s="1" t="s">
        <v>54</v>
      </c>
      <c r="G9" s="1" t="s">
        <v>61</v>
      </c>
      <c r="H9" s="1" t="s">
        <v>60</v>
      </c>
      <c r="I9" s="1" t="s">
        <v>60</v>
      </c>
      <c r="J9" s="53" t="s">
        <v>62</v>
      </c>
      <c r="K9" s="46" t="s">
        <v>63</v>
      </c>
      <c r="L9" s="1" t="s">
        <v>58</v>
      </c>
      <c r="M9" s="1" t="s">
        <v>67</v>
      </c>
      <c r="N9" s="1"/>
      <c r="O9" s="1" t="s">
        <v>75</v>
      </c>
      <c r="P9" s="54" t="s">
        <v>84</v>
      </c>
      <c r="Q9" s="1" t="s">
        <v>53</v>
      </c>
      <c r="R9" s="25"/>
      <c r="S9" s="26"/>
      <c r="T9" s="27" t="str">
        <f t="shared" ref="T9" si="35">IF(ISERROR(R9/S9),"",R9/S9)</f>
        <v/>
      </c>
      <c r="U9" s="9">
        <v>11.23</v>
      </c>
      <c r="V9" s="9"/>
      <c r="W9" s="1" t="s">
        <v>3</v>
      </c>
      <c r="X9" s="40">
        <v>44</v>
      </c>
      <c r="Y9" s="40">
        <v>31</v>
      </c>
      <c r="Z9" s="40">
        <v>33</v>
      </c>
      <c r="AA9" s="26">
        <v>2</v>
      </c>
      <c r="AB9" s="28">
        <v>1</v>
      </c>
      <c r="AC9" s="44">
        <f t="shared" ref="AC9" si="36">IF(X9="","",X9*Y9*Z9/1000000)</f>
        <v>4.4999999999999998E-2</v>
      </c>
      <c r="AD9" s="29">
        <f t="shared" si="29"/>
        <v>1444</v>
      </c>
      <c r="AE9" s="1">
        <v>3400</v>
      </c>
      <c r="AF9" s="30">
        <f t="shared" ref="AF9:AF10" si="37">IF(ISERROR(AE9/AD9),"",AE9/AD9)</f>
        <v>2.35</v>
      </c>
      <c r="AG9" s="1" t="s">
        <v>64</v>
      </c>
      <c r="AH9" s="31">
        <v>0.318</v>
      </c>
      <c r="AI9" s="30">
        <f>IF(ISERROR(U9*AH9),"",U9*AH9)</f>
        <v>3.57</v>
      </c>
      <c r="AJ9" s="30">
        <f t="shared" ref="AJ9:AJ10" si="38">IF(ISERROR(U9+AF9+AI9),"",U9+AF9+AI9)</f>
        <v>17.149999999999999</v>
      </c>
      <c r="AK9" s="31">
        <v>2.5000000000000001E-2</v>
      </c>
      <c r="AL9" s="30">
        <f t="shared" si="30"/>
        <v>0.6</v>
      </c>
      <c r="AM9" s="31">
        <v>0.06</v>
      </c>
      <c r="AN9" s="30">
        <f t="shared" si="31"/>
        <v>1.43</v>
      </c>
      <c r="AO9" s="31">
        <v>1.4999999999999999E-2</v>
      </c>
      <c r="AP9" s="30">
        <f t="shared" si="32"/>
        <v>0.36</v>
      </c>
      <c r="AQ9" s="31"/>
      <c r="AR9" s="30">
        <f t="shared" si="33"/>
        <v>0</v>
      </c>
      <c r="AS9" s="30">
        <f t="shared" ref="AS9:AS10" si="39">IF(ISERROR(AL9+AN9+AP9+AR9),"",AL9+AN9+AP9+AR9)</f>
        <v>2.39</v>
      </c>
      <c r="AT9" s="30">
        <f t="shared" ref="AT9:AT10" si="40">IF(ISERROR(AJ9+AS9),"",AJ9+AS9)</f>
        <v>19.54</v>
      </c>
      <c r="AU9" s="32">
        <f t="shared" ref="AU9:AU10" si="41">IF(ISERROR((AV9-AT9)/AV9),"",(AV9-AT9)/AV9)</f>
        <v>0.17899999999999999</v>
      </c>
      <c r="AV9" s="9">
        <v>23.8</v>
      </c>
      <c r="AW9" s="9"/>
      <c r="AX9" s="31">
        <v>7.0999999999999994E-2</v>
      </c>
      <c r="AY9" s="30">
        <f t="shared" ref="AY9:AY10" si="42">IF(ISERROR(AV9*(1+AX9)),"",AV9*(1+AX9))</f>
        <v>25.49</v>
      </c>
      <c r="AZ9" s="9">
        <v>38.520000000000003</v>
      </c>
      <c r="BA9" s="33">
        <f t="shared" si="34"/>
        <v>0.33829999999999999</v>
      </c>
    </row>
    <row r="10" spans="1:53" ht="30" customHeight="1">
      <c r="A10" s="24">
        <v>3</v>
      </c>
      <c r="B10" s="1"/>
      <c r="C10" s="1"/>
      <c r="D10" s="1" t="s">
        <v>4</v>
      </c>
      <c r="E10" s="1"/>
      <c r="F10" s="1" t="s">
        <v>54</v>
      </c>
      <c r="G10" s="1" t="s">
        <v>61</v>
      </c>
      <c r="H10" s="1" t="s">
        <v>60</v>
      </c>
      <c r="I10" s="1" t="s">
        <v>60</v>
      </c>
      <c r="J10" s="53" t="s">
        <v>62</v>
      </c>
      <c r="K10" s="46" t="s">
        <v>63</v>
      </c>
      <c r="L10" s="53" t="s">
        <v>59</v>
      </c>
      <c r="M10" s="1" t="s">
        <v>67</v>
      </c>
      <c r="N10" s="1"/>
      <c r="O10" s="1" t="s">
        <v>76</v>
      </c>
      <c r="P10" s="54" t="s">
        <v>85</v>
      </c>
      <c r="Q10" s="1" t="s">
        <v>53</v>
      </c>
      <c r="R10" s="25"/>
      <c r="S10" s="26"/>
      <c r="T10" s="27" t="str">
        <f>IF(ISERROR(R10/S10),"",R10/S10)</f>
        <v/>
      </c>
      <c r="U10" s="9">
        <v>13.1</v>
      </c>
      <c r="V10" s="9"/>
      <c r="W10" s="1" t="s">
        <v>3</v>
      </c>
      <c r="X10" s="40">
        <v>44</v>
      </c>
      <c r="Y10" s="40">
        <v>31</v>
      </c>
      <c r="Z10" s="40">
        <v>38</v>
      </c>
      <c r="AA10" s="26">
        <v>2</v>
      </c>
      <c r="AB10" s="28">
        <v>1</v>
      </c>
      <c r="AC10" s="44">
        <f>IF(X10="","",X10*Y10*Z10/1000000)</f>
        <v>5.1999999999999998E-2</v>
      </c>
      <c r="AD10" s="29">
        <f t="shared" si="29"/>
        <v>1250</v>
      </c>
      <c r="AE10" s="1">
        <v>3400</v>
      </c>
      <c r="AF10" s="30">
        <f t="shared" si="37"/>
        <v>2.72</v>
      </c>
      <c r="AG10" s="1" t="s">
        <v>64</v>
      </c>
      <c r="AH10" s="31">
        <v>0.318</v>
      </c>
      <c r="AI10" s="30">
        <f t="shared" ref="AI10" si="43">IF(ISERROR(U10*AH10),"",U10*AH10)</f>
        <v>4.17</v>
      </c>
      <c r="AJ10" s="30">
        <f t="shared" si="38"/>
        <v>19.989999999999998</v>
      </c>
      <c r="AK10" s="31">
        <v>2.5000000000000001E-2</v>
      </c>
      <c r="AL10" s="30">
        <f t="shared" si="30"/>
        <v>0.69</v>
      </c>
      <c r="AM10" s="31">
        <v>0.06</v>
      </c>
      <c r="AN10" s="30">
        <f t="shared" si="31"/>
        <v>1.65</v>
      </c>
      <c r="AO10" s="31">
        <v>1.4999999999999999E-2</v>
      </c>
      <c r="AP10" s="30">
        <f t="shared" si="32"/>
        <v>0.41</v>
      </c>
      <c r="AQ10" s="31"/>
      <c r="AR10" s="30">
        <f t="shared" si="33"/>
        <v>0</v>
      </c>
      <c r="AS10" s="30">
        <f t="shared" si="39"/>
        <v>2.75</v>
      </c>
      <c r="AT10" s="30">
        <f t="shared" si="40"/>
        <v>22.74</v>
      </c>
      <c r="AU10" s="32">
        <f t="shared" si="41"/>
        <v>0.1731</v>
      </c>
      <c r="AV10" s="9">
        <v>27.5</v>
      </c>
      <c r="AW10" s="9"/>
      <c r="AX10" s="31">
        <v>7.0999999999999994E-2</v>
      </c>
      <c r="AY10" s="30">
        <f t="shared" si="42"/>
        <v>29.45</v>
      </c>
      <c r="AZ10" s="9">
        <v>40.92</v>
      </c>
      <c r="BA10" s="33">
        <f t="shared" si="34"/>
        <v>0.28029999999999999</v>
      </c>
    </row>
  </sheetData>
  <sheetProtection insertRows="0" deleteRows="0" sort="0"/>
  <protectedRanges>
    <protectedRange sqref="BA2:BA10 AE1:AF1 AJ1:AT1 L11:AS242 A2:J242 AY2:AY10 L2:AV10" name="Range1"/>
    <protectedRange sqref="K2:K251" name="Range1_1"/>
    <protectedRange sqref="AW2:AW246" name="Range1_2"/>
  </protectedRanges>
  <phoneticPr fontId="13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FF976E8C-6A08-4A32-86D4-7BFDAB492B69}">
          <x14:formula1>
            <xm:f>#REF!</xm:f>
          </x14:formula1>
          <xm:sqref>D2:D10</xm:sqref>
        </x14:dataValidation>
        <x14:dataValidation type="list" allowBlank="1" showInputMessage="1" showErrorMessage="1" xr:uid="{6B473E9E-264D-40F1-9EE3-76F559CCB6EA}">
          <x14:formula1>
            <xm:f>#REF!</xm:f>
          </x14:formula1>
          <xm:sqref>W2:W10</xm:sqref>
        </x14:dataValidation>
        <x14:dataValidation type="list" allowBlank="1" showInputMessage="1" showErrorMessage="1" xr:uid="{40EEF1C2-4962-43E9-93A5-098EF4BC9FBC}">
          <x14:formula1>
            <xm:f>#REF!</xm:f>
          </x14:formula1>
          <xm:sqref>Q2:Q10</xm:sqref>
        </x14:dataValidation>
        <x14:dataValidation type="list" allowBlank="1" showInputMessage="1" showErrorMessage="1" xr:uid="{752E4B6B-D2CA-4EEC-BC76-31515E944772}">
          <x14:formula1>
            <xm:f>#REF!</xm:f>
          </x14:formula1>
          <xm:sqref>E2:E10</xm:sqref>
        </x14:dataValidation>
        <x14:dataValidation type="list" allowBlank="1" showInputMessage="1" showErrorMessage="1" xr:uid="{EB1AC095-E566-4297-88B4-AC522D022A1C}">
          <x14:formula1>
            <xm:f>#REF!</xm:f>
          </x14:formula1>
          <xm:sqref>F2:F10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2025-12-23T08:53:28Z</dcterms:modified>
</cp:coreProperties>
</file>