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  <externalReference r:id="rId3"/>
  </externalReferences>
  <calcPr calcId="152511"/>
</workbook>
</file>

<file path=xl/calcChain.xml><?xml version="1.0" encoding="utf-8"?>
<calcChain xmlns="http://schemas.openxmlformats.org/spreadsheetml/2006/main">
  <c r="BB7" i="1" l="1"/>
  <c r="AU7" i="1"/>
  <c r="AR7" i="1"/>
  <c r="AP7" i="1"/>
  <c r="AN7" i="1"/>
  <c r="AL7" i="1"/>
  <c r="AV7" i="1" s="1"/>
  <c r="AI7" i="1"/>
  <c r="AD7" i="1"/>
  <c r="AF7" i="1" s="1"/>
  <c r="AJ7" i="1" s="1"/>
  <c r="AW7" i="1" s="1"/>
  <c r="AB7" i="1"/>
  <c r="BB6" i="1"/>
  <c r="AU6" i="1"/>
  <c r="AR6" i="1"/>
  <c r="AP6" i="1"/>
  <c r="AN6" i="1"/>
  <c r="AL6" i="1"/>
  <c r="AV6" i="1" s="1"/>
  <c r="AI6" i="1"/>
  <c r="AB6" i="1"/>
  <c r="AD6" i="1" s="1"/>
  <c r="AF6" i="1" s="1"/>
  <c r="AJ6" i="1" s="1"/>
  <c r="AW6" i="1" s="1"/>
  <c r="BB5" i="1"/>
  <c r="AU5" i="1"/>
  <c r="AR5" i="1"/>
  <c r="AP5" i="1"/>
  <c r="AN5" i="1"/>
  <c r="AL5" i="1"/>
  <c r="AV5" i="1" s="1"/>
  <c r="AI5" i="1"/>
  <c r="AB5" i="1"/>
  <c r="AD5" i="1" s="1"/>
  <c r="AF5" i="1" s="1"/>
  <c r="AJ5" i="1" s="1"/>
  <c r="AW5" i="1" s="1"/>
  <c r="BB4" i="1"/>
  <c r="AU4" i="1"/>
  <c r="AR4" i="1"/>
  <c r="AP4" i="1"/>
  <c r="AN4" i="1"/>
  <c r="AV4" i="1" s="1"/>
  <c r="AL4" i="1"/>
  <c r="AI4" i="1"/>
  <c r="AB4" i="1"/>
  <c r="AD4" i="1" s="1"/>
  <c r="AF4" i="1" s="1"/>
  <c r="AJ4" i="1" s="1"/>
  <c r="AW4" i="1" s="1"/>
  <c r="BB3" i="1"/>
  <c r="AU3" i="1"/>
  <c r="AR3" i="1"/>
  <c r="AP3" i="1"/>
  <c r="AN3" i="1"/>
  <c r="AL3" i="1"/>
  <c r="AV3" i="1" s="1"/>
  <c r="AI3" i="1"/>
  <c r="AD3" i="1"/>
  <c r="AF3" i="1" s="1"/>
  <c r="AJ3" i="1" s="1"/>
  <c r="AW3" i="1" s="1"/>
  <c r="AB3" i="1"/>
  <c r="BB2" i="1"/>
  <c r="AU2" i="1"/>
  <c r="AR2" i="1"/>
  <c r="AP2" i="1"/>
  <c r="AN2" i="1"/>
  <c r="AL2" i="1"/>
  <c r="AV2" i="1" s="1"/>
  <c r="AI2" i="1"/>
  <c r="AB2" i="1"/>
  <c r="AD2" i="1" s="1"/>
  <c r="AF2" i="1" s="1"/>
  <c r="AJ2" i="1" s="1"/>
  <c r="AX3" i="1" l="1"/>
  <c r="BA3" i="1"/>
  <c r="BA4" i="1"/>
  <c r="AX4" i="1"/>
  <c r="BA5" i="1"/>
  <c r="AX5" i="1"/>
  <c r="BA6" i="1"/>
  <c r="AX6" i="1"/>
  <c r="AX7" i="1"/>
  <c r="BA7" i="1"/>
  <c r="AW2" i="1"/>
  <c r="BA2" i="1" l="1"/>
  <c r="AX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<sst xmlns="http://schemas.openxmlformats.org/spreadsheetml/2006/main" count="138" uniqueCount="89">
  <si>
    <t>Item No.</t>
  </si>
  <si>
    <t>Description-Short</t>
  </si>
  <si>
    <t>Brand</t>
  </si>
  <si>
    <t>Product Category</t>
  </si>
  <si>
    <t>Trim</t>
  </si>
  <si>
    <t>Package Type</t>
  </si>
  <si>
    <t>Line No.</t>
  </si>
  <si>
    <t>Photo</t>
  </si>
  <si>
    <t>Item Description</t>
  </si>
  <si>
    <t>UPC</t>
  </si>
  <si>
    <t>Unit of Measure</t>
  </si>
  <si>
    <t>Material-Short</t>
  </si>
  <si>
    <t>UCCPM Price</t>
  </si>
  <si>
    <t>Carton Gross Weight (kg)</t>
  </si>
  <si>
    <t>Carton Size L (cm)</t>
  </si>
  <si>
    <t>Carton Size W (cm)</t>
  </si>
  <si>
    <t>Carton Size H (cm)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</si>
  <si>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</si>
  <si>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</si>
  <si>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</si>
  <si>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</si>
  <si>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</si>
  <si>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</si>
  <si>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</si>
  <si>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</si>
  <si>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</si>
  <si>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</si>
  <si>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VIN/Art No.</t>
  </si>
  <si>
    <t>Licensor</t>
  </si>
  <si>
    <t>Pattern</t>
  </si>
  <si>
    <t>Fabrication</t>
  </si>
  <si>
    <t>Size/Spec.</t>
  </si>
  <si>
    <t>Color</t>
  </si>
  <si>
    <t>Customer Item#</t>
  </si>
  <si>
    <t>FOB Cost $ (Value)</t>
  </si>
  <si>
    <t>Total Quantity</t>
  </si>
  <si>
    <t>Total Cost</t>
  </si>
  <si>
    <t>Total Sales</t>
  </si>
  <si>
    <t>Set</t>
  </si>
  <si>
    <t>Container #</t>
  </si>
  <si>
    <t>Container Volume</t>
  </si>
  <si>
    <t>LDP Cost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</si>
  <si>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</si>
  <si>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</si>
  <si>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</si>
  <si>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</si>
  <si>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</si>
  <si>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</si>
  <si>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</si>
  <si>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</si>
  <si>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</si>
  <si>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</si>
  <si>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</si>
  <si>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</si>
  <si>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</si>
  <si>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Serta</t>
  </si>
  <si>
    <t>Serta Sheep 5.5%</t>
    <phoneticPr fontId="3" type="noConversion"/>
  </si>
  <si>
    <t>SHEET/SHEET SET</t>
  </si>
  <si>
    <t>Serta Perfect Cool</t>
    <phoneticPr fontId="3" type="noConversion"/>
  </si>
  <si>
    <t>100% polyester 80gsm Microfiber Cooling Sheets Set</t>
    <phoneticPr fontId="3" type="noConversion"/>
  </si>
  <si>
    <t>80gsm MF Cooling SS</t>
    <phoneticPr fontId="3" type="noConversion"/>
  </si>
  <si>
    <t>100% polyester sheets, cooling topical treatment, VZB packaging, z hem</t>
    <phoneticPr fontId="3" type="noConversion"/>
  </si>
  <si>
    <t>100% polyester, cooling</t>
    <phoneticPr fontId="3" type="noConversion"/>
  </si>
  <si>
    <t>TWIN: 66X96"/20x30"(2)/39X75"+12"</t>
  </si>
  <si>
    <t>Alloy</t>
  </si>
  <si>
    <t>Normal</t>
  </si>
  <si>
    <t>6302.32.2040</t>
  </si>
  <si>
    <t>Serta Sheep 5.5%</t>
  </si>
  <si>
    <t>Serta Perfect Cool</t>
    <phoneticPr fontId="3" type="noConversion"/>
  </si>
  <si>
    <t>100% polyester 80gsm Microfiber Cooling Sheets Set</t>
    <phoneticPr fontId="3" type="noConversion"/>
  </si>
  <si>
    <t>80gsm MF Cooling SS</t>
    <phoneticPr fontId="3" type="noConversion"/>
  </si>
  <si>
    <t>100% polyester sheets, cooling topical treatment, VZB packaging, z hem</t>
    <phoneticPr fontId="3" type="noConversion"/>
  </si>
  <si>
    <t>100% polyester, cooling</t>
    <phoneticPr fontId="3" type="noConversion"/>
  </si>
  <si>
    <t>FULL: 81X96"/20x30"(4)/54X75"+12"</t>
  </si>
  <si>
    <t>QUEEN: 90x102"/20x30"(4)/60x80"+12"</t>
  </si>
  <si>
    <t>KING: 108x102"/20x40"(4)/78x80"+12"</t>
  </si>
  <si>
    <t>PILLOWCASE</t>
  </si>
  <si>
    <t>100% polyester 80gsm Microfiber Cooling Pillowcase</t>
    <phoneticPr fontId="3" type="noConversion"/>
  </si>
  <si>
    <t>80gsm MF Cooling PC</t>
    <phoneticPr fontId="3" type="noConversion"/>
  </si>
  <si>
    <t>SPC: 20x30"(2)</t>
  </si>
  <si>
    <t>6302.32.2020</t>
  </si>
  <si>
    <t>KPC: 20x40"(2)</t>
  </si>
  <si>
    <t>SH20-0902</t>
  </si>
  <si>
    <t>SH20-0903</t>
  </si>
  <si>
    <t>SH20-0904</t>
  </si>
  <si>
    <t>SH20-0905</t>
  </si>
  <si>
    <t>SH21-0906</t>
    <phoneticPr fontId="3" type="noConversion"/>
  </si>
  <si>
    <t>SH21-0907</t>
  </si>
  <si>
    <t>pair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</si>
</sst>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0" formatCode="&quot;$&quot;#,##0.00"/>
    <numFmt numFmtId="181" formatCode="0.0"/>
    <numFmt numFmtId="182" formatCode="0.000"/>
    <numFmt numFmtId="183" formatCode="[$￥-804]#,##0.00"/>
    <numFmt numFmtId="184" formatCode="_(&quot;$&quot;* #,##0.00_);_(&quot;$&quot;* \(#,##0.00\);_(&quot;$&quot;* &quot;-&quot;??_);_(@_)"/>
    <numFmt numFmtId="187" formatCode="[$$-409]#,##0.00;\-[$$-409]#,##0.00"/>
    <numFmt numFmtId="188" formatCode="0.000000"/>
    <numFmt numFmtId="189" formatCode="0.0%"/>
  </numFmts>
  <fonts count="10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83" fontId="4" fillId="0" borderId="0"/>
    <xf numFmtId="0" fontId="1" fillId="0" borderId="0"/>
    <xf numFmtId="184" fontId="2" fillId="0" borderId="0" applyFont="0" applyFill="0" applyBorder="0" applyAlignment="0" applyProtection="0"/>
    <xf numFmtId="183" fontId="1" fillId="0" borderId="0"/>
    <xf numFmtId="0" fontId="5" fillId="0" borderId="0"/>
  </cellStyleXfs>
  <cellXfs count="44">
    <xf numFmtId="0" fontId="0" fillId="0" borderId="0" xfId="0" applyNumberFormat="1" applyFont="1"/>
    <xf numFmtId="0" fontId="1" fillId="0" borderId="1" xfId="0" applyNumberFormat="1" applyFont="1" applyBorder="1"/>
    <xf numFmtId="0" fontId="2" fillId="0" borderId="0" xfId="3" applyAlignment="1">
      <alignment wrapText="1"/>
    </xf>
    <xf numFmtId="181" fontId="6" fillId="0" borderId="1" xfId="3" applyNumberFormat="1" applyFont="1" applyBorder="1" applyAlignment="1">
      <alignment horizontal="center" wrapText="1"/>
    </xf>
    <xf numFmtId="2" fontId="6" fillId="0" borderId="1" xfId="3" applyNumberFormat="1" applyFont="1" applyBorder="1" applyAlignment="1">
      <alignment horizontal="center" wrapText="1"/>
    </xf>
    <xf numFmtId="1" fontId="6" fillId="0" borderId="1" xfId="3" applyNumberFormat="1" applyFont="1" applyBorder="1" applyAlignment="1">
      <alignment horizontal="center" wrapText="1"/>
    </xf>
    <xf numFmtId="0" fontId="2" fillId="0" borderId="1" xfId="3" applyBorder="1" applyAlignment="1">
      <alignment horizontal="center"/>
    </xf>
    <xf numFmtId="0" fontId="6" fillId="0" borderId="1" xfId="3" applyFont="1" applyBorder="1" applyAlignment="1">
      <alignment horizontal="center" wrapText="1"/>
    </xf>
    <xf numFmtId="0" fontId="6" fillId="3" borderId="1" xfId="3" applyFont="1" applyFill="1" applyBorder="1" applyAlignment="1">
      <alignment horizontal="center" wrapText="1"/>
    </xf>
    <xf numFmtId="0" fontId="7" fillId="3" borderId="1" xfId="3" applyFont="1" applyFill="1" applyBorder="1" applyAlignment="1">
      <alignment horizontal="center" wrapText="1"/>
    </xf>
    <xf numFmtId="0" fontId="7" fillId="2" borderId="1" xfId="3" applyFont="1" applyFill="1" applyBorder="1" applyAlignment="1">
      <alignment horizontal="center" wrapText="1"/>
    </xf>
    <xf numFmtId="0" fontId="6" fillId="2" borderId="1" xfId="3" applyFont="1" applyFill="1" applyBorder="1" applyAlignment="1">
      <alignment horizontal="center" wrapText="1"/>
    </xf>
    <xf numFmtId="180" fontId="6" fillId="4" borderId="0" xfId="3" applyNumberFormat="1" applyFont="1" applyFill="1" applyAlignment="1">
      <alignment wrapText="1"/>
    </xf>
    <xf numFmtId="180" fontId="6" fillId="5" borderId="2" xfId="3" applyNumberFormat="1" applyFont="1" applyFill="1" applyBorder="1" applyAlignment="1">
      <alignment horizontal="center" wrapText="1"/>
    </xf>
    <xf numFmtId="0" fontId="7" fillId="0" borderId="1" xfId="3" applyFont="1" applyBorder="1" applyAlignment="1">
      <alignment horizontal="center" wrapText="1"/>
    </xf>
    <xf numFmtId="182" fontId="8" fillId="0" borderId="1" xfId="4" applyNumberFormat="1" applyFont="1" applyBorder="1" applyAlignment="1">
      <alignment wrapText="1"/>
    </xf>
    <xf numFmtId="2" fontId="9" fillId="0" borderId="1" xfId="4" applyNumberFormat="1" applyFont="1" applyBorder="1" applyAlignment="1">
      <alignment wrapText="1"/>
    </xf>
    <xf numFmtId="1" fontId="8" fillId="0" borderId="1" xfId="4" applyNumberFormat="1" applyFont="1" applyBorder="1" applyAlignment="1">
      <alignment wrapText="1"/>
    </xf>
    <xf numFmtId="180" fontId="8" fillId="0" borderId="1" xfId="4" applyNumberFormat="1" applyFont="1" applyBorder="1" applyAlignment="1">
      <alignment wrapText="1"/>
    </xf>
    <xf numFmtId="10" fontId="6" fillId="0" borderId="1" xfId="3" applyNumberFormat="1" applyFont="1" applyBorder="1" applyAlignment="1">
      <alignment horizontal="center" wrapText="1"/>
    </xf>
    <xf numFmtId="180" fontId="8" fillId="2" borderId="1" xfId="4" applyNumberFormat="1" applyFont="1" applyFill="1" applyBorder="1" applyAlignment="1">
      <alignment wrapText="1"/>
    </xf>
    <xf numFmtId="180" fontId="9" fillId="0" borderId="1" xfId="4" applyNumberFormat="1" applyFont="1" applyBorder="1" applyAlignment="1">
      <alignment wrapText="1"/>
    </xf>
    <xf numFmtId="180" fontId="8" fillId="7" borderId="1" xfId="4" applyNumberFormat="1" applyFont="1" applyFill="1" applyBorder="1" applyAlignment="1">
      <alignment wrapText="1"/>
    </xf>
    <xf numFmtId="10" fontId="8" fillId="7" borderId="1" xfId="4" applyNumberFormat="1" applyFont="1" applyFill="1" applyBorder="1" applyAlignment="1">
      <alignment wrapText="1"/>
    </xf>
    <xf numFmtId="180" fontId="9" fillId="8" borderId="1" xfId="4" applyNumberFormat="1" applyFont="1" applyFill="1" applyBorder="1" applyAlignment="1">
      <alignment wrapText="1"/>
    </xf>
    <xf numFmtId="0" fontId="2" fillId="0" borderId="1" xfId="3" applyBorder="1"/>
    <xf numFmtId="187" fontId="2" fillId="0" borderId="1" xfId="3" applyNumberFormat="1" applyBorder="1"/>
    <xf numFmtId="0" fontId="2" fillId="0" borderId="1" xfId="3" applyBorder="1" applyAlignment="1">
      <alignment wrapText="1"/>
    </xf>
    <xf numFmtId="0" fontId="0" fillId="0" borderId="1" xfId="0" applyBorder="1" applyAlignment="1">
      <alignment wrapText="1"/>
    </xf>
    <xf numFmtId="180" fontId="2" fillId="0" borderId="2" xfId="3" applyNumberFormat="1" applyBorder="1" applyAlignment="1">
      <alignment horizontal="center" wrapText="1"/>
    </xf>
    <xf numFmtId="180" fontId="2" fillId="0" borderId="2" xfId="3" applyNumberFormat="1" applyBorder="1"/>
    <xf numFmtId="181" fontId="2" fillId="0" borderId="1" xfId="3" applyNumberFormat="1" applyBorder="1"/>
    <xf numFmtId="2" fontId="2" fillId="0" borderId="1" xfId="3" applyNumberFormat="1" applyBorder="1"/>
    <xf numFmtId="1" fontId="2" fillId="0" borderId="1" xfId="3" applyNumberFormat="1" applyBorder="1"/>
    <xf numFmtId="188" fontId="2" fillId="6" borderId="1" xfId="3" applyNumberFormat="1" applyFill="1" applyBorder="1"/>
    <xf numFmtId="1" fontId="2" fillId="6" borderId="1" xfId="3" applyNumberFormat="1" applyFill="1" applyBorder="1"/>
    <xf numFmtId="3" fontId="2" fillId="0" borderId="1" xfId="3" applyNumberFormat="1" applyBorder="1"/>
    <xf numFmtId="180" fontId="2" fillId="6" borderId="1" xfId="3" applyNumberFormat="1" applyFill="1" applyBorder="1"/>
    <xf numFmtId="189" fontId="2" fillId="0" borderId="1" xfId="3" applyNumberFormat="1" applyBorder="1"/>
    <xf numFmtId="10" fontId="2" fillId="0" borderId="1" xfId="3" applyNumberFormat="1" applyBorder="1"/>
    <xf numFmtId="180" fontId="2" fillId="0" borderId="1" xfId="3" applyNumberFormat="1" applyBorder="1"/>
    <xf numFmtId="10" fontId="0" fillId="6" borderId="1" xfId="7" applyNumberFormat="1" applyFont="1" applyFill="1" applyBorder="1" applyAlignment="1"/>
    <xf numFmtId="0" fontId="2" fillId="0" borderId="0" xfId="3"/>
    <xf numFmtId="0" fontId="2" fillId="2" borderId="1" xfId="0" applyFont="1" applyFill="1" applyBorder="1" applyAlignment="1">
      <alignment wrapText="1"/>
    </xf>
  </cellXfs>
  <cellStyles count="15">
    <cellStyle name="Comma 5" xfId="6"/>
    <cellStyle name="Currency 2" xfId="12"/>
    <cellStyle name="Normal 158" xfId="5"/>
    <cellStyle name="Normal 158 2" xfId="13"/>
    <cellStyle name="Normal 158 5" xfId="9"/>
    <cellStyle name="Normal 2" xfId="3"/>
    <cellStyle name="Normal 2 18 2" xfId="4"/>
    <cellStyle name="Normal_ALL items_1" xfId="14"/>
    <cellStyle name="Percent 2" xfId="7"/>
    <cellStyle name="Style 1" xfId="11"/>
    <cellStyle name="常规" xfId="0" builtinId="0"/>
    <cellStyle name="常规 2 2" xfId="10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982133</xdr:colOff>
      <xdr:row>1</xdr:row>
      <xdr:rowOff>907897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D46FC278-B871-4AF1-840A-270AC7227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4657725"/>
          <a:ext cx="982133" cy="9078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&#21103;&#26412;Puff%20Jacquard%20commitment%20sheet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TJX%20Serta%20brand%2080gsm%20Microfiber%20Cooling%20Sheets%20commitment-%20&#24314;It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MARCH"/>
      <sheetName val="Internal Commitment"/>
      <sheetName val="CHN 04-09-2025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7"/>
  <sheetViews>
    <sheetView tabSelected="1" workbookViewId="0">
      <selection activeCell="N4" sqref="N4"/>
    </sheetView>
  </sheetViews>
  <sheetFormatPr defaultRowHeight="12.75" x14ac:dyDescent="0.2"/>
  <cols>
    <col min="1" max="28" width="20" style="1" customWidth="1"/>
    <col min="29" max="16384" width="9.140625" style="1"/>
  </cols>
  <sheetData>
    <row r="1" spans="1:54" s="2" customFormat="1" ht="68.099999999999994" customHeight="1" x14ac:dyDescent="0.25">
      <c r="A1" s="7" t="s">
        <v>6</v>
      </c>
      <c r="B1" s="7" t="s">
        <v>7</v>
      </c>
      <c r="C1" s="8" t="s">
        <v>27</v>
      </c>
      <c r="D1" s="8" t="s">
        <v>39</v>
      </c>
      <c r="E1" s="9" t="s">
        <v>2</v>
      </c>
      <c r="F1" s="9" t="s">
        <v>28</v>
      </c>
      <c r="G1" s="10" t="s">
        <v>3</v>
      </c>
      <c r="H1" s="8" t="s">
        <v>29</v>
      </c>
      <c r="I1" s="11" t="s">
        <v>8</v>
      </c>
      <c r="J1" s="11" t="s">
        <v>1</v>
      </c>
      <c r="K1" s="11" t="s">
        <v>30</v>
      </c>
      <c r="L1" s="11" t="s">
        <v>11</v>
      </c>
      <c r="M1" s="11" t="s">
        <v>31</v>
      </c>
      <c r="N1" s="11" t="s">
        <v>32</v>
      </c>
      <c r="O1" s="8" t="s">
        <v>4</v>
      </c>
      <c r="P1" s="8" t="s">
        <v>0</v>
      </c>
      <c r="Q1" s="8" t="s">
        <v>9</v>
      </c>
      <c r="R1" s="8" t="s">
        <v>33</v>
      </c>
      <c r="S1" s="11" t="s">
        <v>10</v>
      </c>
      <c r="T1" s="12" t="s">
        <v>12</v>
      </c>
      <c r="U1" s="13" t="s">
        <v>34</v>
      </c>
      <c r="V1" s="14" t="s">
        <v>5</v>
      </c>
      <c r="W1" s="3" t="s">
        <v>14</v>
      </c>
      <c r="X1" s="3" t="s">
        <v>15</v>
      </c>
      <c r="Y1" s="3" t="s">
        <v>16</v>
      </c>
      <c r="Z1" s="4" t="s">
        <v>13</v>
      </c>
      <c r="AA1" s="5" t="s">
        <v>17</v>
      </c>
      <c r="AB1" s="15" t="s">
        <v>18</v>
      </c>
      <c r="AC1" s="16" t="s">
        <v>40</v>
      </c>
      <c r="AD1" s="17" t="s">
        <v>19</v>
      </c>
      <c r="AE1" s="7" t="s">
        <v>20</v>
      </c>
      <c r="AF1" s="18" t="s">
        <v>21</v>
      </c>
      <c r="AG1" s="7" t="s">
        <v>22</v>
      </c>
      <c r="AH1" s="19" t="s">
        <v>23</v>
      </c>
      <c r="AI1" s="20" t="s">
        <v>24</v>
      </c>
      <c r="AJ1" s="18" t="s">
        <v>41</v>
      </c>
      <c r="AK1" s="19" t="s">
        <v>25</v>
      </c>
      <c r="AL1" s="18" t="s">
        <v>26</v>
      </c>
      <c r="AM1" s="19" t="s">
        <v>42</v>
      </c>
      <c r="AN1" s="18" t="s">
        <v>43</v>
      </c>
      <c r="AO1" s="19" t="s">
        <v>44</v>
      </c>
      <c r="AP1" s="18" t="s">
        <v>45</v>
      </c>
      <c r="AQ1" s="19" t="s">
        <v>46</v>
      </c>
      <c r="AR1" s="18" t="s">
        <v>47</v>
      </c>
      <c r="AS1" s="21" t="s">
        <v>48</v>
      </c>
      <c r="AT1" s="19" t="s">
        <v>49</v>
      </c>
      <c r="AU1" s="18" t="s">
        <v>50</v>
      </c>
      <c r="AV1" s="18" t="s">
        <v>51</v>
      </c>
      <c r="AW1" s="22" t="s">
        <v>52</v>
      </c>
      <c r="AX1" s="23" t="s">
        <v>53</v>
      </c>
      <c r="AY1" s="24" t="s">
        <v>54</v>
      </c>
      <c r="AZ1" s="7" t="s">
        <v>35</v>
      </c>
      <c r="BA1" s="18" t="s">
        <v>36</v>
      </c>
      <c r="BB1" s="18" t="s">
        <v>37</v>
      </c>
    </row>
    <row r="2" spans="1:54" s="42" customFormat="1" ht="30" x14ac:dyDescent="0.25">
      <c r="A2" s="6">
        <v>1</v>
      </c>
      <c r="B2" s="25"/>
      <c r="C2" s="25"/>
      <c r="D2" s="25"/>
      <c r="E2" s="25" t="s">
        <v>55</v>
      </c>
      <c r="F2" s="25" t="s">
        <v>56</v>
      </c>
      <c r="G2" s="25" t="s">
        <v>57</v>
      </c>
      <c r="H2" s="26" t="s">
        <v>58</v>
      </c>
      <c r="I2" s="25" t="s">
        <v>59</v>
      </c>
      <c r="J2" s="25" t="s">
        <v>60</v>
      </c>
      <c r="K2" s="25" t="s">
        <v>61</v>
      </c>
      <c r="L2" s="27" t="s">
        <v>62</v>
      </c>
      <c r="M2" s="25" t="s">
        <v>63</v>
      </c>
      <c r="N2" s="25" t="s">
        <v>64</v>
      </c>
      <c r="O2" s="25"/>
      <c r="P2" s="43" t="s">
        <v>82</v>
      </c>
      <c r="Q2" s="28"/>
      <c r="R2" s="25"/>
      <c r="S2" s="25" t="s">
        <v>38</v>
      </c>
      <c r="T2" s="29"/>
      <c r="U2" s="30">
        <v>3.42</v>
      </c>
      <c r="V2" s="25" t="s">
        <v>65</v>
      </c>
      <c r="W2" s="31">
        <v>38</v>
      </c>
      <c r="X2" s="31">
        <v>25</v>
      </c>
      <c r="Y2" s="31">
        <v>19</v>
      </c>
      <c r="Z2" s="32">
        <v>4.26</v>
      </c>
      <c r="AA2" s="33">
        <v>4</v>
      </c>
      <c r="AB2" s="34">
        <f>IF(W2="","",W2*X2*Y2/1000000)</f>
        <v>1.805E-2</v>
      </c>
      <c r="AC2" s="32">
        <v>56</v>
      </c>
      <c r="AD2" s="35">
        <f>IF(AA2="","",AC2/AB2*AA2)</f>
        <v>12409.972299168974</v>
      </c>
      <c r="AE2" s="36">
        <v>3500</v>
      </c>
      <c r="AF2" s="37">
        <f>IF(ISERROR(AE2/AD2),"",AE2/AD2)</f>
        <v>0.28203125000000001</v>
      </c>
      <c r="AG2" s="25" t="s">
        <v>66</v>
      </c>
      <c r="AH2" s="38">
        <v>0.314</v>
      </c>
      <c r="AI2" s="37">
        <f>IF(ISERROR(U2*AH2),"",U2*AH2)</f>
        <v>1.0738799999999999</v>
      </c>
      <c r="AJ2" s="37">
        <f>IF(ISERROR(U2+AF2+AI2),"",U2+AF2+AI2)</f>
        <v>4.7759112500000001</v>
      </c>
      <c r="AK2" s="39">
        <v>0</v>
      </c>
      <c r="AL2" s="37">
        <f t="shared" ref="AL2:AL7" si="0">IF(ISERROR(AY2*AK2),"",AY2*AK2)</f>
        <v>0</v>
      </c>
      <c r="AM2" s="39">
        <v>0</v>
      </c>
      <c r="AN2" s="37">
        <f t="shared" ref="AN2:AN7" si="1">IF(ISERROR(AY2*AM2),"",AY2*AM2)</f>
        <v>0</v>
      </c>
      <c r="AO2" s="39">
        <v>5.5E-2</v>
      </c>
      <c r="AP2" s="37">
        <f>IF(ISERROR(AY2*AO2),"",AY2*AO2)</f>
        <v>0.38445000000000001</v>
      </c>
      <c r="AQ2" s="39">
        <v>0</v>
      </c>
      <c r="AR2" s="37">
        <f>IF(ISERROR(U2*AQ2),"",U2*AQ2)</f>
        <v>0</v>
      </c>
      <c r="AS2" s="40">
        <v>0</v>
      </c>
      <c r="AT2" s="39">
        <v>0</v>
      </c>
      <c r="AU2" s="37">
        <f>IF(ISERROR(AY2*AT2),"",AY2*AT2)</f>
        <v>0</v>
      </c>
      <c r="AV2" s="37">
        <f>IF(ISERROR(AL2+AN2+AP2+AR2+AU2),"",AL2+AN2+AP2+AR2+AU2)</f>
        <v>0.38445000000000001</v>
      </c>
      <c r="AW2" s="37">
        <f t="shared" ref="AW2:AW7" si="2">IF(ISERROR(AJ2+AV2),"",AJ2+AV2)</f>
        <v>5.1603612500000002</v>
      </c>
      <c r="AX2" s="41">
        <f t="shared" ref="AX2:AX7" si="3">IF(ISERROR((AY2-AW2)/AY2),"",(AY2-AW2)/AY2)</f>
        <v>0.26175089413447783</v>
      </c>
      <c r="AY2" s="40">
        <v>6.99</v>
      </c>
      <c r="AZ2" s="33"/>
      <c r="BA2" s="37">
        <f>IF(ISERROR(AW2*AZ2),"",AW2*AZ2)</f>
        <v>0</v>
      </c>
      <c r="BB2" s="37">
        <f>IF(ISERROR(AY2*AZ2),"",AY2*AZ2)</f>
        <v>0</v>
      </c>
    </row>
    <row r="3" spans="1:54" s="42" customFormat="1" ht="30" x14ac:dyDescent="0.25">
      <c r="A3" s="6">
        <v>2</v>
      </c>
      <c r="B3" s="25"/>
      <c r="C3" s="25"/>
      <c r="D3" s="25"/>
      <c r="E3" s="25" t="s">
        <v>55</v>
      </c>
      <c r="F3" s="25" t="s">
        <v>67</v>
      </c>
      <c r="G3" s="25" t="s">
        <v>57</v>
      </c>
      <c r="H3" s="26" t="s">
        <v>68</v>
      </c>
      <c r="I3" s="25" t="s">
        <v>69</v>
      </c>
      <c r="J3" s="25" t="s">
        <v>70</v>
      </c>
      <c r="K3" s="25" t="s">
        <v>71</v>
      </c>
      <c r="L3" s="27" t="s">
        <v>72</v>
      </c>
      <c r="M3" s="25" t="s">
        <v>73</v>
      </c>
      <c r="N3" s="25" t="s">
        <v>64</v>
      </c>
      <c r="O3" s="25"/>
      <c r="P3" s="43" t="s">
        <v>83</v>
      </c>
      <c r="Q3" s="28"/>
      <c r="R3" s="25"/>
      <c r="S3" s="25" t="s">
        <v>38</v>
      </c>
      <c r="T3" s="29"/>
      <c r="U3" s="30">
        <v>4.4000000000000004</v>
      </c>
      <c r="V3" s="25" t="s">
        <v>65</v>
      </c>
      <c r="W3" s="31">
        <v>38</v>
      </c>
      <c r="X3" s="31">
        <v>25</v>
      </c>
      <c r="Y3" s="31">
        <v>22</v>
      </c>
      <c r="Z3" s="32">
        <v>5.57</v>
      </c>
      <c r="AA3" s="33">
        <v>4</v>
      </c>
      <c r="AB3" s="34">
        <f t="shared" ref="AB3:AB7" si="4">IF(W3="","",W3*X3*Y3/1000000)</f>
        <v>2.0899999999999998E-2</v>
      </c>
      <c r="AC3" s="32">
        <v>56</v>
      </c>
      <c r="AD3" s="35">
        <f t="shared" ref="AD3:AD7" si="5">IF(AA3="","",AC3/AB3*AA3)</f>
        <v>10717.703349282297</v>
      </c>
      <c r="AE3" s="36">
        <v>3500</v>
      </c>
      <c r="AF3" s="37">
        <f t="shared" ref="AF3:AF7" si="6">IF(ISERROR(AE3/AD3),"",AE3/AD3)</f>
        <v>0.32656249999999998</v>
      </c>
      <c r="AG3" s="25" t="s">
        <v>66</v>
      </c>
      <c r="AH3" s="38">
        <v>0.314</v>
      </c>
      <c r="AI3" s="37">
        <f t="shared" ref="AI3:AI7" si="7">IF(ISERROR(U3*AH3),"",U3*AH3)</f>
        <v>1.3816000000000002</v>
      </c>
      <c r="AJ3" s="37">
        <f t="shared" ref="AJ3:AJ7" si="8">IF(ISERROR(U3+AF3+AI3),"",U3+AF3+AI3)</f>
        <v>6.1081625000000006</v>
      </c>
      <c r="AK3" s="39">
        <v>0</v>
      </c>
      <c r="AL3" s="37">
        <f t="shared" si="0"/>
        <v>0</v>
      </c>
      <c r="AM3" s="39">
        <v>0</v>
      </c>
      <c r="AN3" s="37">
        <f t="shared" si="1"/>
        <v>0</v>
      </c>
      <c r="AO3" s="39">
        <v>5.5E-2</v>
      </c>
      <c r="AP3" s="37">
        <f t="shared" ref="AP3:AP7" si="9">IF(ISERROR(AY3*AO3),"",AY3*AO3)</f>
        <v>0.41304999999999997</v>
      </c>
      <c r="AQ3" s="39">
        <v>0</v>
      </c>
      <c r="AR3" s="37">
        <f t="shared" ref="AR3:AR7" si="10">IF(ISERROR(U3*AQ3),"",U3*AQ3)</f>
        <v>0</v>
      </c>
      <c r="AS3" s="40">
        <v>0</v>
      </c>
      <c r="AT3" s="39">
        <v>0</v>
      </c>
      <c r="AU3" s="37">
        <f t="shared" ref="AU3:AU7" si="11">IF(ISERROR(AY3*AT3),"",AY3*AT3)</f>
        <v>0</v>
      </c>
      <c r="AV3" s="37">
        <f t="shared" ref="AV3:AV7" si="12">IF(ISERROR(AL3+AN3+AP3+AR3+AU3),"",AL3+AN3+AP3+AR3+AU3)</f>
        <v>0.41304999999999997</v>
      </c>
      <c r="AW3" s="37">
        <f t="shared" si="2"/>
        <v>6.5212125000000007</v>
      </c>
      <c r="AX3" s="41">
        <f t="shared" si="3"/>
        <v>0.13166278295605846</v>
      </c>
      <c r="AY3" s="40">
        <v>7.51</v>
      </c>
      <c r="AZ3" s="33"/>
      <c r="BA3" s="37">
        <f t="shared" ref="BA3:BA7" si="13">IF(ISERROR(AW3*AZ3),"",AW3*AZ3)</f>
        <v>0</v>
      </c>
      <c r="BB3" s="37">
        <f t="shared" ref="BB3:BB7" si="14">IF(ISERROR(AY3*AZ3),"",AY3*AZ3)</f>
        <v>0</v>
      </c>
    </row>
    <row r="4" spans="1:54" s="42" customFormat="1" ht="30" x14ac:dyDescent="0.25">
      <c r="A4" s="6">
        <v>3</v>
      </c>
      <c r="B4" s="25"/>
      <c r="C4" s="25"/>
      <c r="D4" s="25"/>
      <c r="E4" s="25" t="s">
        <v>55</v>
      </c>
      <c r="F4" s="25" t="s">
        <v>67</v>
      </c>
      <c r="G4" s="25" t="s">
        <v>57</v>
      </c>
      <c r="H4" s="26" t="s">
        <v>68</v>
      </c>
      <c r="I4" s="25" t="s">
        <v>69</v>
      </c>
      <c r="J4" s="25" t="s">
        <v>70</v>
      </c>
      <c r="K4" s="25" t="s">
        <v>71</v>
      </c>
      <c r="L4" s="27" t="s">
        <v>72</v>
      </c>
      <c r="M4" s="25" t="s">
        <v>74</v>
      </c>
      <c r="N4" s="25" t="s">
        <v>64</v>
      </c>
      <c r="O4" s="25"/>
      <c r="P4" s="43" t="s">
        <v>84</v>
      </c>
      <c r="Q4" s="28"/>
      <c r="R4" s="25"/>
      <c r="S4" s="25" t="s">
        <v>38</v>
      </c>
      <c r="T4" s="29"/>
      <c r="U4" s="30">
        <v>4.7300000000000004</v>
      </c>
      <c r="V4" s="25" t="s">
        <v>65</v>
      </c>
      <c r="W4" s="31">
        <v>38</v>
      </c>
      <c r="X4" s="31">
        <v>25</v>
      </c>
      <c r="Y4" s="31">
        <v>26</v>
      </c>
      <c r="Z4" s="32">
        <v>6.13</v>
      </c>
      <c r="AA4" s="33">
        <v>4</v>
      </c>
      <c r="AB4" s="34">
        <f t="shared" si="4"/>
        <v>2.47E-2</v>
      </c>
      <c r="AC4" s="32">
        <v>56</v>
      </c>
      <c r="AD4" s="35">
        <f t="shared" si="5"/>
        <v>9068.8259109311748</v>
      </c>
      <c r="AE4" s="36">
        <v>3500</v>
      </c>
      <c r="AF4" s="37">
        <f t="shared" si="6"/>
        <v>0.38593749999999999</v>
      </c>
      <c r="AG4" s="25" t="s">
        <v>66</v>
      </c>
      <c r="AH4" s="38">
        <v>0.314</v>
      </c>
      <c r="AI4" s="37">
        <f t="shared" si="7"/>
        <v>1.4852200000000002</v>
      </c>
      <c r="AJ4" s="37">
        <f t="shared" si="8"/>
        <v>6.6011575000000002</v>
      </c>
      <c r="AK4" s="39">
        <v>0</v>
      </c>
      <c r="AL4" s="37">
        <f t="shared" si="0"/>
        <v>0</v>
      </c>
      <c r="AM4" s="39">
        <v>0</v>
      </c>
      <c r="AN4" s="37">
        <f t="shared" si="1"/>
        <v>0</v>
      </c>
      <c r="AO4" s="39">
        <v>5.5E-2</v>
      </c>
      <c r="AP4" s="37">
        <f t="shared" si="9"/>
        <v>0.49114999999999998</v>
      </c>
      <c r="AQ4" s="39">
        <v>0</v>
      </c>
      <c r="AR4" s="37">
        <f t="shared" si="10"/>
        <v>0</v>
      </c>
      <c r="AS4" s="40">
        <v>0</v>
      </c>
      <c r="AT4" s="39">
        <v>0</v>
      </c>
      <c r="AU4" s="37">
        <f t="shared" si="11"/>
        <v>0</v>
      </c>
      <c r="AV4" s="37">
        <f t="shared" si="12"/>
        <v>0.49114999999999998</v>
      </c>
      <c r="AW4" s="37">
        <f t="shared" si="2"/>
        <v>7.0923075000000004</v>
      </c>
      <c r="AX4" s="41">
        <f t="shared" si="3"/>
        <v>0.20578863381858895</v>
      </c>
      <c r="AY4" s="40">
        <v>8.93</v>
      </c>
      <c r="AZ4" s="33"/>
      <c r="BA4" s="37">
        <f t="shared" si="13"/>
        <v>0</v>
      </c>
      <c r="BB4" s="37">
        <f t="shared" si="14"/>
        <v>0</v>
      </c>
    </row>
    <row r="5" spans="1:54" s="42" customFormat="1" ht="30" x14ac:dyDescent="0.25">
      <c r="A5" s="6">
        <v>4</v>
      </c>
      <c r="B5" s="25"/>
      <c r="C5" s="25"/>
      <c r="D5" s="25"/>
      <c r="E5" s="25" t="s">
        <v>55</v>
      </c>
      <c r="F5" s="25" t="s">
        <v>67</v>
      </c>
      <c r="G5" s="25" t="s">
        <v>57</v>
      </c>
      <c r="H5" s="26" t="s">
        <v>68</v>
      </c>
      <c r="I5" s="25" t="s">
        <v>69</v>
      </c>
      <c r="J5" s="25" t="s">
        <v>70</v>
      </c>
      <c r="K5" s="25" t="s">
        <v>71</v>
      </c>
      <c r="L5" s="27" t="s">
        <v>72</v>
      </c>
      <c r="M5" s="25" t="s">
        <v>75</v>
      </c>
      <c r="N5" s="25" t="s">
        <v>64</v>
      </c>
      <c r="O5" s="25"/>
      <c r="P5" s="43" t="s">
        <v>85</v>
      </c>
      <c r="Q5" s="28"/>
      <c r="R5" s="25"/>
      <c r="S5" s="25" t="s">
        <v>38</v>
      </c>
      <c r="T5" s="29"/>
      <c r="U5" s="30">
        <v>5.51</v>
      </c>
      <c r="V5" s="25" t="s">
        <v>65</v>
      </c>
      <c r="W5" s="31">
        <v>38</v>
      </c>
      <c r="X5" s="31">
        <v>25</v>
      </c>
      <c r="Y5" s="31">
        <v>28.5</v>
      </c>
      <c r="Z5" s="32">
        <v>7.35</v>
      </c>
      <c r="AA5" s="33">
        <v>4</v>
      </c>
      <c r="AB5" s="34">
        <f t="shared" si="4"/>
        <v>2.7074999999999998E-2</v>
      </c>
      <c r="AC5" s="32">
        <v>56</v>
      </c>
      <c r="AD5" s="35">
        <f t="shared" si="5"/>
        <v>8273.3148661126506</v>
      </c>
      <c r="AE5" s="36">
        <v>3500</v>
      </c>
      <c r="AF5" s="37">
        <f t="shared" si="6"/>
        <v>0.42304687499999999</v>
      </c>
      <c r="AG5" s="25" t="s">
        <v>66</v>
      </c>
      <c r="AH5" s="38">
        <v>0.314</v>
      </c>
      <c r="AI5" s="37">
        <f t="shared" si="7"/>
        <v>1.73014</v>
      </c>
      <c r="AJ5" s="37">
        <f t="shared" si="8"/>
        <v>7.6631868749999992</v>
      </c>
      <c r="AK5" s="39">
        <v>0</v>
      </c>
      <c r="AL5" s="37">
        <f t="shared" si="0"/>
        <v>0</v>
      </c>
      <c r="AM5" s="39">
        <v>0</v>
      </c>
      <c r="AN5" s="37">
        <f t="shared" si="1"/>
        <v>0</v>
      </c>
      <c r="AO5" s="39">
        <v>5.5E-2</v>
      </c>
      <c r="AP5" s="37">
        <f t="shared" si="9"/>
        <v>0.58079999999999998</v>
      </c>
      <c r="AQ5" s="39">
        <v>0</v>
      </c>
      <c r="AR5" s="37">
        <f t="shared" si="10"/>
        <v>0</v>
      </c>
      <c r="AS5" s="40">
        <v>0</v>
      </c>
      <c r="AT5" s="39">
        <v>0</v>
      </c>
      <c r="AU5" s="37">
        <f t="shared" si="11"/>
        <v>0</v>
      </c>
      <c r="AV5" s="37">
        <f t="shared" si="12"/>
        <v>0.58079999999999998</v>
      </c>
      <c r="AW5" s="37">
        <f t="shared" si="2"/>
        <v>8.2439868749999992</v>
      </c>
      <c r="AX5" s="41">
        <f t="shared" si="3"/>
        <v>0.21931942471590921</v>
      </c>
      <c r="AY5" s="40">
        <v>10.56</v>
      </c>
      <c r="AZ5" s="33"/>
      <c r="BA5" s="37">
        <f t="shared" si="13"/>
        <v>0</v>
      </c>
      <c r="BB5" s="37">
        <f t="shared" si="14"/>
        <v>0</v>
      </c>
    </row>
    <row r="6" spans="1:54" s="42" customFormat="1" ht="30" x14ac:dyDescent="0.25">
      <c r="A6" s="6">
        <v>5</v>
      </c>
      <c r="B6" s="25"/>
      <c r="C6" s="25"/>
      <c r="D6" s="25"/>
      <c r="E6" s="25" t="s">
        <v>55</v>
      </c>
      <c r="F6" s="25" t="s">
        <v>67</v>
      </c>
      <c r="G6" s="25" t="s">
        <v>76</v>
      </c>
      <c r="H6" s="26" t="s">
        <v>68</v>
      </c>
      <c r="I6" s="25" t="s">
        <v>77</v>
      </c>
      <c r="J6" s="25" t="s">
        <v>78</v>
      </c>
      <c r="K6" s="25" t="s">
        <v>71</v>
      </c>
      <c r="L6" s="27" t="s">
        <v>72</v>
      </c>
      <c r="M6" s="25" t="s">
        <v>79</v>
      </c>
      <c r="N6" s="25" t="s">
        <v>64</v>
      </c>
      <c r="O6" s="25"/>
      <c r="P6" s="43" t="s">
        <v>86</v>
      </c>
      <c r="Q6" s="28"/>
      <c r="R6" s="25"/>
      <c r="S6" s="1" t="s">
        <v>88</v>
      </c>
      <c r="T6" s="29"/>
      <c r="U6" s="30">
        <v>0.93</v>
      </c>
      <c r="V6" s="25" t="s">
        <v>65</v>
      </c>
      <c r="W6" s="31">
        <v>24.5</v>
      </c>
      <c r="X6" s="31">
        <v>15</v>
      </c>
      <c r="Y6" s="31">
        <v>15.5</v>
      </c>
      <c r="Z6" s="32">
        <v>1.04</v>
      </c>
      <c r="AA6" s="33">
        <v>4</v>
      </c>
      <c r="AB6" s="34">
        <f t="shared" si="4"/>
        <v>5.6962499999999999E-3</v>
      </c>
      <c r="AC6" s="32">
        <v>56</v>
      </c>
      <c r="AD6" s="35">
        <f t="shared" si="5"/>
        <v>39324.116743471583</v>
      </c>
      <c r="AE6" s="36">
        <v>3500</v>
      </c>
      <c r="AF6" s="37">
        <f t="shared" si="6"/>
        <v>8.9003906250000001E-2</v>
      </c>
      <c r="AG6" s="25" t="s">
        <v>80</v>
      </c>
      <c r="AH6" s="38">
        <v>0.314</v>
      </c>
      <c r="AI6" s="37">
        <f t="shared" si="7"/>
        <v>0.29202</v>
      </c>
      <c r="AJ6" s="37">
        <f t="shared" si="8"/>
        <v>1.31102390625</v>
      </c>
      <c r="AK6" s="39">
        <v>0</v>
      </c>
      <c r="AL6" s="37">
        <f t="shared" si="0"/>
        <v>0</v>
      </c>
      <c r="AM6" s="39">
        <v>0</v>
      </c>
      <c r="AN6" s="37">
        <f t="shared" si="1"/>
        <v>0</v>
      </c>
      <c r="AO6" s="39">
        <v>5.5E-2</v>
      </c>
      <c r="AP6" s="37">
        <f t="shared" si="9"/>
        <v>0.10504999999999999</v>
      </c>
      <c r="AQ6" s="39">
        <v>0</v>
      </c>
      <c r="AR6" s="37">
        <f t="shared" si="10"/>
        <v>0</v>
      </c>
      <c r="AS6" s="40">
        <v>0</v>
      </c>
      <c r="AT6" s="39">
        <v>0</v>
      </c>
      <c r="AU6" s="37">
        <f t="shared" si="11"/>
        <v>0</v>
      </c>
      <c r="AV6" s="37">
        <f t="shared" si="12"/>
        <v>0.10504999999999999</v>
      </c>
      <c r="AW6" s="37">
        <f t="shared" si="2"/>
        <v>1.4160739062500001</v>
      </c>
      <c r="AX6" s="41">
        <f t="shared" si="3"/>
        <v>0.25860004908376955</v>
      </c>
      <c r="AY6" s="40">
        <v>1.91</v>
      </c>
      <c r="AZ6" s="33"/>
      <c r="BA6" s="37">
        <f t="shared" si="13"/>
        <v>0</v>
      </c>
      <c r="BB6" s="37">
        <f t="shared" si="14"/>
        <v>0</v>
      </c>
    </row>
    <row r="7" spans="1:54" s="42" customFormat="1" ht="30" x14ac:dyDescent="0.25">
      <c r="A7" s="6">
        <v>6</v>
      </c>
      <c r="B7" s="25"/>
      <c r="C7" s="25"/>
      <c r="D7" s="25"/>
      <c r="E7" s="25" t="s">
        <v>55</v>
      </c>
      <c r="F7" s="25" t="s">
        <v>67</v>
      </c>
      <c r="G7" s="25" t="s">
        <v>76</v>
      </c>
      <c r="H7" s="26" t="s">
        <v>68</v>
      </c>
      <c r="I7" s="25" t="s">
        <v>77</v>
      </c>
      <c r="J7" s="25" t="s">
        <v>78</v>
      </c>
      <c r="K7" s="25" t="s">
        <v>71</v>
      </c>
      <c r="L7" s="27" t="s">
        <v>72</v>
      </c>
      <c r="M7" s="25" t="s">
        <v>81</v>
      </c>
      <c r="N7" s="25" t="s">
        <v>64</v>
      </c>
      <c r="O7" s="25"/>
      <c r="P7" s="43" t="s">
        <v>87</v>
      </c>
      <c r="Q7" s="28"/>
      <c r="R7" s="25"/>
      <c r="S7" s="1" t="s">
        <v>88</v>
      </c>
      <c r="T7" s="29"/>
      <c r="U7" s="30">
        <v>1.06</v>
      </c>
      <c r="V7" s="25" t="s">
        <v>65</v>
      </c>
      <c r="W7" s="31">
        <v>24.5</v>
      </c>
      <c r="X7" s="31">
        <v>15</v>
      </c>
      <c r="Y7" s="31">
        <v>18.5</v>
      </c>
      <c r="Z7" s="32">
        <v>1.21</v>
      </c>
      <c r="AA7" s="33">
        <v>4</v>
      </c>
      <c r="AB7" s="34">
        <f t="shared" si="4"/>
        <v>6.7987500000000001E-3</v>
      </c>
      <c r="AC7" s="32">
        <v>56</v>
      </c>
      <c r="AD7" s="35">
        <f t="shared" si="5"/>
        <v>32947.232947232944</v>
      </c>
      <c r="AE7" s="36">
        <v>3500</v>
      </c>
      <c r="AF7" s="37">
        <f t="shared" si="6"/>
        <v>0.10623046875000001</v>
      </c>
      <c r="AG7" s="25" t="s">
        <v>80</v>
      </c>
      <c r="AH7" s="38">
        <v>0.314</v>
      </c>
      <c r="AI7" s="37">
        <f t="shared" si="7"/>
        <v>0.33284000000000002</v>
      </c>
      <c r="AJ7" s="37">
        <f t="shared" si="8"/>
        <v>1.4990704687500001</v>
      </c>
      <c r="AK7" s="39">
        <v>0</v>
      </c>
      <c r="AL7" s="37">
        <f t="shared" si="0"/>
        <v>0</v>
      </c>
      <c r="AM7" s="39">
        <v>0</v>
      </c>
      <c r="AN7" s="37">
        <f t="shared" si="1"/>
        <v>0</v>
      </c>
      <c r="AO7" s="39">
        <v>5.5E-2</v>
      </c>
      <c r="AP7" s="37">
        <f t="shared" si="9"/>
        <v>0.12155000000000001</v>
      </c>
      <c r="AQ7" s="39">
        <v>0</v>
      </c>
      <c r="AR7" s="37">
        <f t="shared" si="10"/>
        <v>0</v>
      </c>
      <c r="AS7" s="40">
        <v>0</v>
      </c>
      <c r="AT7" s="39">
        <v>0</v>
      </c>
      <c r="AU7" s="37">
        <f t="shared" si="11"/>
        <v>0</v>
      </c>
      <c r="AV7" s="37">
        <f t="shared" si="12"/>
        <v>0.12155000000000001</v>
      </c>
      <c r="AW7" s="37">
        <f t="shared" si="2"/>
        <v>1.6206204687500001</v>
      </c>
      <c r="AX7" s="41">
        <f t="shared" si="3"/>
        <v>0.2666875707013574</v>
      </c>
      <c r="AY7" s="40">
        <v>2.21</v>
      </c>
      <c r="AZ7" s="33"/>
      <c r="BA7" s="37">
        <f t="shared" si="13"/>
        <v>0</v>
      </c>
      <c r="BB7" s="37">
        <f t="shared" si="14"/>
        <v>0</v>
      </c>
    </row>
  </sheetData>
  <protectedRanges>
    <protectedRange sqref="AF2:AF5 W6:Z7 U2:V7 A2:K7 AI2:AX7 M2:O7 AF6:AG7 AB2:AD7 AZ6:AZ7 Q2:R7 S2:S5" name="Range1"/>
    <protectedRange sqref="W2:Z5" name="Range1_2"/>
    <protectedRange sqref="AE2:AE7" name="Range1_3"/>
    <protectedRange sqref="AG2:AH2 AG3:AG5 AH3:AH7" name="Range1_4"/>
    <protectedRange sqref="AZ2:AZ5" name="Range1_6"/>
    <protectedRange sqref="L2:L7" name="Range1_1_1"/>
  </protectedRanges>
  <phoneticPr fontId="3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[2]ValueSelect!#REF!</xm:f>
          </x14:formula1>
          <xm:sqref>G2:G7</xm:sqref>
        </x14:dataValidation>
        <x14:dataValidation type="list" allowBlank="1" showInputMessage="1" showErrorMessage="1">
          <x14:formula1>
            <xm:f>[2]ValueSelect!#REF!</xm:f>
          </x14:formula1>
          <xm:sqref>F2:F7</xm:sqref>
        </x14:dataValidation>
        <x14:dataValidation type="list" allowBlank="1" showInputMessage="1" showErrorMessage="1">
          <x14:formula1>
            <xm:f>[2]Data!#REF!</xm:f>
          </x14:formula1>
          <xm:sqref>V2:V7</xm:sqref>
        </x14:dataValidation>
        <x14:dataValidation type="list" allowBlank="1" showInputMessage="1" showErrorMessage="1">
          <x14:formula1>
            <xm:f>[2]Data!#REF!</xm:f>
          </x14:formula1>
          <xm:sqref>S2:S5</xm:sqref>
        </x14:dataValidation>
        <x14:dataValidation type="list" allowBlank="1" showInputMessage="1" showErrorMessage="1">
          <x14:formula1>
            <xm:f>[2]ValueSelect!#REF!</xm:f>
          </x14:formula1>
          <xm:sqref>E2:E7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2025-12-04T05:35:25Z</dcterms:modified>
</cp:coreProperties>
</file>