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5" l="1"/>
  <c r="AA6" i="5"/>
  <c r="AC6" i="5" s="1"/>
  <c r="AG6" i="5" s="1"/>
  <c r="AF6" i="5"/>
  <c r="AI6" i="5"/>
  <c r="AK6" i="5"/>
  <c r="AM6" i="5"/>
  <c r="AN6" i="5"/>
  <c r="AP6" i="5"/>
  <c r="AW6" i="5"/>
  <c r="Z7" i="5"/>
  <c r="AA7" i="5"/>
  <c r="AC7" i="5"/>
  <c r="AF7" i="5"/>
  <c r="AI7" i="5"/>
  <c r="AK7" i="5"/>
  <c r="AM7" i="5"/>
  <c r="AN7" i="5"/>
  <c r="AP7" i="5"/>
  <c r="AW7" i="5"/>
  <c r="Z8" i="5"/>
  <c r="AA8" i="5"/>
  <c r="AC8" i="5" s="1"/>
  <c r="AG8" i="5" s="1"/>
  <c r="AF8" i="5"/>
  <c r="AI8" i="5"/>
  <c r="AK8" i="5"/>
  <c r="AM8" i="5"/>
  <c r="AN8" i="5"/>
  <c r="AP8" i="5"/>
  <c r="AW8" i="5"/>
  <c r="Z9" i="5"/>
  <c r="AA9" i="5" s="1"/>
  <c r="AC9" i="5" s="1"/>
  <c r="AF9" i="5"/>
  <c r="AI9" i="5"/>
  <c r="AK9" i="5"/>
  <c r="AM9" i="5"/>
  <c r="AN9" i="5"/>
  <c r="AP9" i="5"/>
  <c r="AW9" i="5"/>
  <c r="Z10" i="5"/>
  <c r="AA10" i="5"/>
  <c r="AC10" i="5" s="1"/>
  <c r="AF10" i="5"/>
  <c r="AI10" i="5"/>
  <c r="AQ10" i="5" s="1"/>
  <c r="AK10" i="5"/>
  <c r="AM10" i="5"/>
  <c r="AN10" i="5"/>
  <c r="AP10" i="5"/>
  <c r="AW10" i="5"/>
  <c r="Z11" i="5"/>
  <c r="AA11" i="5"/>
  <c r="AC11" i="5" s="1"/>
  <c r="AF11" i="5"/>
  <c r="AI11" i="5"/>
  <c r="AK11" i="5"/>
  <c r="AM11" i="5"/>
  <c r="AQ11" i="5" s="1"/>
  <c r="AN11" i="5"/>
  <c r="AP11" i="5"/>
  <c r="AW11" i="5"/>
  <c r="Z12" i="5"/>
  <c r="AA12" i="5" s="1"/>
  <c r="AC12" i="5" s="1"/>
  <c r="AG12" i="5" s="1"/>
  <c r="AF12" i="5"/>
  <c r="AI12" i="5"/>
  <c r="AK12" i="5"/>
  <c r="AM12" i="5"/>
  <c r="AQ12" i="5" s="1"/>
  <c r="AN12" i="5"/>
  <c r="AP12" i="5"/>
  <c r="AW12" i="5"/>
  <c r="Z13" i="5"/>
  <c r="AA13" i="5" s="1"/>
  <c r="AC13" i="5" s="1"/>
  <c r="AF13" i="5"/>
  <c r="AI13" i="5"/>
  <c r="AK13" i="5"/>
  <c r="AM13" i="5"/>
  <c r="AN13" i="5"/>
  <c r="AP13" i="5"/>
  <c r="AW13" i="5"/>
  <c r="Z14" i="5"/>
  <c r="AA14" i="5" s="1"/>
  <c r="AC14" i="5" s="1"/>
  <c r="AG14" i="5" s="1"/>
  <c r="AF14" i="5"/>
  <c r="AI14" i="5"/>
  <c r="AK14" i="5"/>
  <c r="AM14" i="5"/>
  <c r="AN14" i="5"/>
  <c r="AP14" i="5"/>
  <c r="AW14" i="5"/>
  <c r="Z15" i="5"/>
  <c r="AA15" i="5"/>
  <c r="AC15" i="5"/>
  <c r="AG15" i="5" s="1"/>
  <c r="AF15" i="5"/>
  <c r="AI15" i="5"/>
  <c r="AK15" i="5"/>
  <c r="AM15" i="5"/>
  <c r="AN15" i="5"/>
  <c r="AP15" i="5"/>
  <c r="AW15" i="5"/>
  <c r="Z16" i="5"/>
  <c r="AA16" i="5" s="1"/>
  <c r="AC16" i="5" s="1"/>
  <c r="AF16" i="5"/>
  <c r="AI16" i="5"/>
  <c r="AK16" i="5"/>
  <c r="AM16" i="5"/>
  <c r="AN16" i="5"/>
  <c r="AP16" i="5"/>
  <c r="AW16" i="5"/>
  <c r="Z17" i="5"/>
  <c r="AA17" i="5" s="1"/>
  <c r="AC17" i="5" s="1"/>
  <c r="AF17" i="5"/>
  <c r="AI17" i="5"/>
  <c r="AK17" i="5"/>
  <c r="AM17" i="5"/>
  <c r="AN17" i="5"/>
  <c r="AP17" i="5"/>
  <c r="AW17" i="5"/>
  <c r="Z18" i="5"/>
  <c r="AA18" i="5"/>
  <c r="AC18" i="5"/>
  <c r="AF18" i="5"/>
  <c r="AI18" i="5"/>
  <c r="AK18" i="5"/>
  <c r="AM18" i="5"/>
  <c r="AN18" i="5"/>
  <c r="AP18" i="5"/>
  <c r="AW18" i="5"/>
  <c r="Z19" i="5"/>
  <c r="AA19" i="5"/>
  <c r="AC19" i="5" s="1"/>
  <c r="AG19" i="5" s="1"/>
  <c r="AF19" i="5"/>
  <c r="AI19" i="5"/>
  <c r="AK19" i="5"/>
  <c r="AM19" i="5"/>
  <c r="AN19" i="5"/>
  <c r="AP19" i="5"/>
  <c r="AW19" i="5"/>
  <c r="Z20" i="5"/>
  <c r="AA20" i="5" s="1"/>
  <c r="AC20" i="5" s="1"/>
  <c r="AF20" i="5"/>
  <c r="AI20" i="5"/>
  <c r="AK20" i="5"/>
  <c r="AM20" i="5"/>
  <c r="AN20" i="5"/>
  <c r="AP20" i="5"/>
  <c r="AW20" i="5"/>
  <c r="Z21" i="5"/>
  <c r="AA21" i="5"/>
  <c r="AC21" i="5" s="1"/>
  <c r="AF21" i="5"/>
  <c r="AI21" i="5"/>
  <c r="AK21" i="5"/>
  <c r="AM21" i="5"/>
  <c r="AN21" i="5"/>
  <c r="AP21" i="5"/>
  <c r="AW21" i="5"/>
  <c r="Z22" i="5"/>
  <c r="AA22" i="5"/>
  <c r="AC22" i="5"/>
  <c r="AF22" i="5"/>
  <c r="AI22" i="5"/>
  <c r="AK22" i="5"/>
  <c r="AM22" i="5"/>
  <c r="AQ22" i="5" s="1"/>
  <c r="AN22" i="5"/>
  <c r="AP22" i="5"/>
  <c r="AW22" i="5"/>
  <c r="Z23" i="5"/>
  <c r="AA23" i="5" s="1"/>
  <c r="AC23" i="5" s="1"/>
  <c r="AF23" i="5"/>
  <c r="AI23" i="5"/>
  <c r="AK23" i="5"/>
  <c r="AM23" i="5"/>
  <c r="AN23" i="5"/>
  <c r="AP23" i="5"/>
  <c r="AW23" i="5"/>
  <c r="Z24" i="5"/>
  <c r="AA24" i="5"/>
  <c r="AC24" i="5" s="1"/>
  <c r="AF24" i="5"/>
  <c r="AI24" i="5"/>
  <c r="AQ24" i="5" s="1"/>
  <c r="AK24" i="5"/>
  <c r="AM24" i="5"/>
  <c r="AN24" i="5"/>
  <c r="AP24" i="5"/>
  <c r="AW24" i="5"/>
  <c r="Z25" i="5"/>
  <c r="AA25" i="5"/>
  <c r="AC25" i="5" s="1"/>
  <c r="AF25" i="5"/>
  <c r="AI25" i="5"/>
  <c r="AK25" i="5"/>
  <c r="AM25" i="5"/>
  <c r="AN25" i="5"/>
  <c r="AP25" i="5"/>
  <c r="AW25" i="5"/>
  <c r="AN3" i="5"/>
  <c r="AN4" i="5"/>
  <c r="AN5" i="5"/>
  <c r="AQ23" i="5" l="1"/>
  <c r="AQ18" i="5"/>
  <c r="AG18" i="5"/>
  <c r="AR18" i="5" s="1"/>
  <c r="AS18" i="5" s="1"/>
  <c r="AG7" i="5"/>
  <c r="AR7" i="5" s="1"/>
  <c r="AS7" i="5" s="1"/>
  <c r="AG21" i="5"/>
  <c r="AQ16" i="5"/>
  <c r="AG20" i="5"/>
  <c r="AQ17" i="5"/>
  <c r="AG9" i="5"/>
  <c r="AQ6" i="5"/>
  <c r="AR6" i="5"/>
  <c r="AS6" i="5" s="1"/>
  <c r="AR12" i="5"/>
  <c r="AS12" i="5" s="1"/>
  <c r="AQ21" i="5"/>
  <c r="AQ13" i="5"/>
  <c r="AR13" i="5" s="1"/>
  <c r="AS13" i="5" s="1"/>
  <c r="AQ14" i="5"/>
  <c r="AR14" i="5" s="1"/>
  <c r="AS14" i="5" s="1"/>
  <c r="AG13" i="5"/>
  <c r="AQ7" i="5"/>
  <c r="AQ25" i="5"/>
  <c r="AG24" i="5"/>
  <c r="AR24" i="5" s="1"/>
  <c r="AS24" i="5" s="1"/>
  <c r="AQ19" i="5"/>
  <c r="AR19" i="5" s="1"/>
  <c r="AS19" i="5" s="1"/>
  <c r="AQ15" i="5"/>
  <c r="AR15" i="5" s="1"/>
  <c r="AS15" i="5" s="1"/>
  <c r="AQ8" i="5"/>
  <c r="AR8" i="5" s="1"/>
  <c r="AS8" i="5" s="1"/>
  <c r="AG25" i="5"/>
  <c r="AR25" i="5" s="1"/>
  <c r="AS25" i="5" s="1"/>
  <c r="AQ20" i="5"/>
  <c r="AQ9" i="5"/>
  <c r="AG16" i="5"/>
  <c r="AR16" i="5" s="1"/>
  <c r="AS16" i="5" s="1"/>
  <c r="AG17" i="5"/>
  <c r="AR17" i="5" s="1"/>
  <c r="AS17" i="5" s="1"/>
  <c r="AG22" i="5"/>
  <c r="AR22" i="5" s="1"/>
  <c r="AS22" i="5" s="1"/>
  <c r="AG11" i="5"/>
  <c r="AR11" i="5" s="1"/>
  <c r="AS11" i="5" s="1"/>
  <c r="AG23" i="5"/>
  <c r="AR23" i="5" s="1"/>
  <c r="AS23" i="5" s="1"/>
  <c r="AG10" i="5"/>
  <c r="AR10" i="5" s="1"/>
  <c r="AS10" i="5" s="1"/>
  <c r="AR21" i="5"/>
  <c r="AS21" i="5" s="1"/>
  <c r="AR9" i="5"/>
  <c r="AS9" i="5" s="1"/>
  <c r="AN2" i="5"/>
  <c r="AW2" i="5"/>
  <c r="AW3" i="5"/>
  <c r="AW4" i="5"/>
  <c r="AW5" i="5"/>
  <c r="AP2" i="5"/>
  <c r="AP3" i="5"/>
  <c r="AP4" i="5"/>
  <c r="AP5" i="5"/>
  <c r="AM2" i="5"/>
  <c r="AM3" i="5"/>
  <c r="AM4" i="5"/>
  <c r="AM5" i="5"/>
  <c r="AK2" i="5"/>
  <c r="AK3" i="5"/>
  <c r="AK4" i="5"/>
  <c r="AK5" i="5"/>
  <c r="AI2" i="5"/>
  <c r="AI3" i="5"/>
  <c r="AI4" i="5"/>
  <c r="AI5" i="5"/>
  <c r="AF2" i="5"/>
  <c r="AF3" i="5"/>
  <c r="AF4" i="5"/>
  <c r="AF5" i="5"/>
  <c r="Z2" i="5"/>
  <c r="AA2" i="5" s="1"/>
  <c r="AC2" i="5" s="1"/>
  <c r="Z3" i="5"/>
  <c r="AA3" i="5" s="1"/>
  <c r="AC3" i="5" s="1"/>
  <c r="Z4" i="5"/>
  <c r="Z5" i="5"/>
  <c r="AR20" i="5" l="1"/>
  <c r="AS20" i="5" s="1"/>
  <c r="AG3" i="5"/>
  <c r="AA5" i="5"/>
  <c r="AA4" i="5"/>
  <c r="AQ3" i="5"/>
  <c r="AG2" i="5"/>
  <c r="AQ2" i="5"/>
  <c r="AQ5" i="5"/>
  <c r="AQ4" i="5"/>
  <c r="AR3" i="5" l="1"/>
  <c r="AS3" i="5" s="1"/>
  <c r="AC4" i="5"/>
  <c r="AC5" i="5"/>
  <c r="AR2" i="5"/>
  <c r="AS2" i="5" s="1"/>
  <c r="AG5" i="5" l="1"/>
  <c r="AG4" i="5"/>
  <c r="AR5" i="5" l="1"/>
  <c r="AR4" i="5"/>
  <c r="AS5" i="5" l="1"/>
  <c r="AS4" i="5"/>
</calcChain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R1" authorId="0" shapeId="0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<sst xmlns="http://schemas.openxmlformats.org/spreadsheetml/2006/main" count="362" uniqueCount="77">
  <si>
    <t>Brand</t>
  </si>
  <si>
    <t>Package Type</t>
  </si>
  <si>
    <t>Licensor</t>
  </si>
  <si>
    <t>Normal</t>
  </si>
  <si>
    <t>Madison Park</t>
  </si>
  <si>
    <t>Opacity</t>
  </si>
  <si>
    <t>Light Filtering</t>
  </si>
  <si>
    <t>Room Darkening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</si>
  <si>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</si>
  <si>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</si>
  <si>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</si>
  <si>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</si>
  <si>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</si>
  <si>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</si>
  <si>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</si>
  <si>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</si>
  <si>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</si>
  <si>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</si>
  <si>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</si>
  <si>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</si>
  <si>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</si>
  <si>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</si>
  <si>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</si>
  <si>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</si>
  <si>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</si>
  <si>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</si>
  <si>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</si>
  <si>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</si>
  <si>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</si>
  <si>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</si>
  <si>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</si>
  <si>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</si>
  <si>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</si>
  <si>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</si>
  <si>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</si>
  <si>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</si>
  <si>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</si>
  <si>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</si>
  <si>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</si>
  <si>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</si>
  <si>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</si>
  <si>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</si>
  <si>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</si>
  <si>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</si>
  <si>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</si>
  <si>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</si>
  <si>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</si>
  <si>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</si>
  <si>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</si>
  <si>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</si>
  <si>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</si>
  <si>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</si>
  <si>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</si>
  <si>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</si>
  <si>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9404.90.2090</t>
  </si>
  <si>
    <t>ROMAN SHADE</t>
    <phoneticPr fontId="8" type="noConversion"/>
  </si>
  <si>
    <t>Dropship Charge</t>
    <phoneticPr fontId="8" type="noConversion"/>
  </si>
  <si>
    <t>Mira</t>
    <phoneticPr fontId="8" type="noConversion"/>
  </si>
  <si>
    <t>Emery</t>
    <phoneticPr fontId="8" type="noConversion"/>
  </si>
  <si>
    <t>Mira Roman Shade</t>
    <phoneticPr fontId="8" type="noConversion"/>
  </si>
  <si>
    <t>Emery Roman Shade</t>
    <phoneticPr fontId="8" type="noConversion"/>
  </si>
  <si>
    <t>27x64"</t>
  </si>
  <si>
    <t>29x64"</t>
  </si>
  <si>
    <t>31x64"</t>
  </si>
  <si>
    <t>33x64"</t>
  </si>
  <si>
    <t>34x64"</t>
  </si>
  <si>
    <t>35x64"</t>
  </si>
  <si>
    <t xml:space="preserve">neutral </t>
  </si>
  <si>
    <t xml:space="preserve">white </t>
  </si>
  <si>
    <t>white</t>
  </si>
  <si>
    <t>Ivory</t>
  </si>
  <si>
    <t xml:space="preserve"> 100% polyester Room Darkening Cordless Roman Shade</t>
    <phoneticPr fontId="8" type="noConversion"/>
  </si>
  <si>
    <t xml:space="preserve"> 100% polyester, 200G chenille with 1pass foaming 70G</t>
    <phoneticPr fontId="8" type="noConversion"/>
  </si>
  <si>
    <t xml:space="preserve"> 100% polyester</t>
  </si>
  <si>
    <t>95% Polyester 5% linen light filtering Cordless Roman Shade</t>
    <phoneticPr fontId="8" type="noConversion"/>
  </si>
  <si>
    <t>95% Polyester 5% linen, 300G poly linen slub</t>
    <phoneticPr fontId="8" type="noConversion"/>
  </si>
  <si>
    <t>95% Polyester 5% linen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</si>
</sst>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0.0"/>
    <numFmt numFmtId="178" formatCode="0.000"/>
    <numFmt numFmtId="180" formatCode="0.00_);[Red]\(0.00\)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80" fontId="0" fillId="0" borderId="1" xfId="0" applyNumberFormat="1" applyBorder="1" applyAlignment="1">
      <alignment wrapText="1"/>
    </xf>
    <xf numFmtId="180" fontId="2" fillId="0" borderId="1" xfId="0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0" fontId="0" fillId="0" borderId="2" xfId="0" applyNumberFormat="1" applyBorder="1" applyAlignment="1">
      <alignment wrapText="1"/>
    </xf>
    <xf numFmtId="180" fontId="0" fillId="2" borderId="1" xfId="5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</cellXfs>
  <cellStyles count="6">
    <cellStyle name="Normal 2" xfId="4"/>
    <cellStyle name="Normal 2 18 2" xfId="1"/>
    <cellStyle name="Percent 2" xfId="5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32"/>
  <sheetViews>
    <sheetView tabSelected="1" topLeftCell="I1" zoomScale="85" zoomScaleNormal="85" workbookViewId="0">
      <selection activeCell="M2" sqref="M2:AX32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73.85546875" style="1" customWidth="1"/>
    <col min="9" max="9" width="20.140625" style="1" customWidth="1"/>
    <col min="10" max="10" width="37.140625" style="1" customWidth="1"/>
    <col min="11" max="11" width="22.28515625" style="32" customWidth="1"/>
    <col min="12" max="12" width="17.85546875" style="1" customWidth="1"/>
    <col min="13" max="13" width="13.140625" style="1" customWidth="1"/>
    <col min="14" max="14" width="9.42578125" style="1" customWidth="1"/>
    <col min="15" max="15" width="11.5703125" style="1" bestFit="1" customWidth="1"/>
    <col min="16" max="16" width="12.8554687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28" customWidth="1"/>
    <col min="22" max="22" width="13.140625" style="28" customWidth="1"/>
    <col min="23" max="23" width="11.140625" style="28" customWidth="1"/>
    <col min="24" max="24" width="12.85546875" style="3" customWidth="1"/>
    <col min="25" max="25" width="9.42578125" style="4" customWidth="1"/>
    <col min="26" max="26" width="13" style="30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53</v>
      </c>
      <c r="L1" s="9" t="s">
        <v>5</v>
      </c>
      <c r="M1" s="12" t="s">
        <v>16</v>
      </c>
      <c r="N1" s="12" t="s">
        <v>17</v>
      </c>
      <c r="O1" s="9" t="s">
        <v>18</v>
      </c>
      <c r="P1" s="9" t="s">
        <v>19</v>
      </c>
      <c r="Q1" s="13" t="s">
        <v>20</v>
      </c>
      <c r="R1" s="14" t="s">
        <v>52</v>
      </c>
      <c r="S1" s="15" t="s">
        <v>21</v>
      </c>
      <c r="T1" s="16" t="s">
        <v>1</v>
      </c>
      <c r="U1" s="29" t="s">
        <v>22</v>
      </c>
      <c r="V1" s="29" t="s">
        <v>23</v>
      </c>
      <c r="W1" s="29" t="s">
        <v>24</v>
      </c>
      <c r="X1" s="17" t="s">
        <v>25</v>
      </c>
      <c r="Y1" s="18" t="s">
        <v>26</v>
      </c>
      <c r="Z1" s="31" t="s">
        <v>27</v>
      </c>
      <c r="AA1" s="19" t="s">
        <v>28</v>
      </c>
      <c r="AB1" s="8" t="s">
        <v>29</v>
      </c>
      <c r="AC1" s="20" t="s">
        <v>30</v>
      </c>
      <c r="AD1" s="8" t="s">
        <v>31</v>
      </c>
      <c r="AE1" s="21" t="s">
        <v>32</v>
      </c>
      <c r="AF1" s="20" t="s">
        <v>33</v>
      </c>
      <c r="AG1" s="20" t="s">
        <v>34</v>
      </c>
      <c r="AH1" s="21" t="s">
        <v>35</v>
      </c>
      <c r="AI1" s="20" t="s">
        <v>36</v>
      </c>
      <c r="AJ1" s="21" t="s">
        <v>37</v>
      </c>
      <c r="AK1" s="20" t="s">
        <v>38</v>
      </c>
      <c r="AL1" s="21" t="s">
        <v>39</v>
      </c>
      <c r="AM1" s="20" t="s">
        <v>40</v>
      </c>
      <c r="AN1" s="20" t="s">
        <v>56</v>
      </c>
      <c r="AO1" s="22" t="s">
        <v>41</v>
      </c>
      <c r="AP1" s="20" t="s">
        <v>42</v>
      </c>
      <c r="AQ1" s="20" t="s">
        <v>43</v>
      </c>
      <c r="AR1" s="23" t="s">
        <v>44</v>
      </c>
      <c r="AS1" s="24" t="s">
        <v>45</v>
      </c>
      <c r="AT1" s="7" t="s">
        <v>51</v>
      </c>
      <c r="AU1" s="24" t="s">
        <v>46</v>
      </c>
      <c r="AV1" s="25" t="s">
        <v>47</v>
      </c>
      <c r="AW1" s="24" t="s">
        <v>48</v>
      </c>
      <c r="AX1" s="18" t="s">
        <v>49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33" t="s">
        <v>55</v>
      </c>
      <c r="G2" s="33" t="s">
        <v>57</v>
      </c>
      <c r="H2" s="33" t="s">
        <v>71</v>
      </c>
      <c r="I2" s="33" t="s">
        <v>59</v>
      </c>
      <c r="J2" s="33" t="s">
        <v>72</v>
      </c>
      <c r="K2" s="33" t="s">
        <v>73</v>
      </c>
      <c r="L2" s="27" t="s">
        <v>7</v>
      </c>
      <c r="M2" s="34" t="s">
        <v>61</v>
      </c>
      <c r="N2" s="35" t="s">
        <v>67</v>
      </c>
      <c r="O2" s="34"/>
      <c r="P2" s="34"/>
      <c r="Q2" s="34" t="s">
        <v>50</v>
      </c>
      <c r="R2" s="36"/>
      <c r="S2" s="37">
        <v>9.5500000000000007</v>
      </c>
      <c r="T2" s="34" t="s">
        <v>3</v>
      </c>
      <c r="U2" s="34">
        <v>76</v>
      </c>
      <c r="V2" s="34">
        <v>21</v>
      </c>
      <c r="W2" s="34">
        <v>31</v>
      </c>
      <c r="X2" s="34"/>
      <c r="Y2" s="35">
        <v>6</v>
      </c>
      <c r="Z2" s="36">
        <f t="shared" ref="Z2:Z5" si="0">IF(U2="","",U2*V2*W2/1000000)</f>
        <v>0.05</v>
      </c>
      <c r="AA2" s="36">
        <f t="shared" ref="AA2:AA5" si="1">IF(Y2="","",67/Z2*Y2)</f>
        <v>8040</v>
      </c>
      <c r="AB2" s="34">
        <v>3300</v>
      </c>
      <c r="AC2" s="36">
        <f t="shared" ref="AC2:AC5" si="2">IF(ISERROR(AB2/AA2),"",AB2/AA2)</f>
        <v>0.41</v>
      </c>
      <c r="AD2" s="34" t="s">
        <v>54</v>
      </c>
      <c r="AE2" s="34">
        <v>0.39</v>
      </c>
      <c r="AF2" s="36">
        <f t="shared" ref="AF2:AF5" si="3">IF(ISERROR(S2*AE2),"",S2*AE2)</f>
        <v>3.72</v>
      </c>
      <c r="AG2" s="36">
        <f t="shared" ref="AG2:AG5" si="4">IF(ISERROR(S2+AC2+AF2),"",S2+AC2+AF2)</f>
        <v>13.68</v>
      </c>
      <c r="AH2" s="34">
        <v>0.1</v>
      </c>
      <c r="AI2" s="36">
        <f t="shared" ref="AI2:AI5" si="5">IF(ISERROR(AT2*AH2),"",AT2*AH2)</f>
        <v>2.84</v>
      </c>
      <c r="AJ2" s="34">
        <v>0.1</v>
      </c>
      <c r="AK2" s="36">
        <f t="shared" ref="AK2:AK5" si="6">IF(ISERROR(AT2*AJ2),"",AT2*AJ2)</f>
        <v>2.84</v>
      </c>
      <c r="AL2" s="34">
        <v>0.1</v>
      </c>
      <c r="AM2" s="36">
        <f t="shared" ref="AM2:AM5" si="7">IF(ISERROR(AT2*AL2),"",AT2*AL2)</f>
        <v>2.84</v>
      </c>
      <c r="AN2" s="36">
        <f t="shared" ref="AN2:AN25" si="8">IF((AU2-AT2)&lt;1.5,1.5-(AU2-AT2),0)</f>
        <v>0.08</v>
      </c>
      <c r="AO2" s="34">
        <v>0.08</v>
      </c>
      <c r="AP2" s="36">
        <f t="shared" ref="AP2:AP5" si="9">IF(ISERROR(AT2*AO2),"",AT2*AO2)</f>
        <v>2.27</v>
      </c>
      <c r="AQ2" s="36">
        <f t="shared" ref="AQ2:AQ5" si="10">IF(ISERROR(AI2+AK2+AM2+AN2+AP2),"",AI2+AK2+AM2+AN2+AP2)</f>
        <v>10.87</v>
      </c>
      <c r="AR2" s="36">
        <f t="shared" ref="AR2:AR5" si="11">IF(ISERROR(AG2+AQ2),"",AG2+AQ2)</f>
        <v>24.55</v>
      </c>
      <c r="AS2" s="38">
        <f t="shared" ref="AS2:AS5" si="12">IF(ISERROR((AT2-AR2)/AT2),"",(AT2-AR2)/AT2)</f>
        <v>0.13</v>
      </c>
      <c r="AT2" s="34">
        <v>28.35</v>
      </c>
      <c r="AU2" s="36">
        <v>29.77</v>
      </c>
      <c r="AV2" s="34">
        <v>59.99</v>
      </c>
      <c r="AW2" s="38">
        <f t="shared" ref="AW2:AW5" si="13">IF(ISERROR((AV2-AU2)/AV2),"",(AV2-AU2)/AV2)</f>
        <v>0.5</v>
      </c>
      <c r="AX2" s="34"/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33" t="s">
        <v>55</v>
      </c>
      <c r="G3" s="33" t="s">
        <v>57</v>
      </c>
      <c r="H3" s="33" t="s">
        <v>71</v>
      </c>
      <c r="I3" s="33" t="s">
        <v>59</v>
      </c>
      <c r="J3" s="33" t="s">
        <v>72</v>
      </c>
      <c r="K3" s="33" t="s">
        <v>73</v>
      </c>
      <c r="L3" s="27" t="s">
        <v>7</v>
      </c>
      <c r="M3" s="34" t="s">
        <v>62</v>
      </c>
      <c r="N3" s="35" t="s">
        <v>67</v>
      </c>
      <c r="O3" s="34"/>
      <c r="P3" s="34"/>
      <c r="Q3" s="34" t="s">
        <v>50</v>
      </c>
      <c r="R3" s="36"/>
      <c r="S3" s="37">
        <v>10.45</v>
      </c>
      <c r="T3" s="34" t="s">
        <v>3</v>
      </c>
      <c r="U3" s="34">
        <v>81</v>
      </c>
      <c r="V3" s="34">
        <v>21</v>
      </c>
      <c r="W3" s="34">
        <v>31</v>
      </c>
      <c r="X3" s="34"/>
      <c r="Y3" s="35">
        <v>6</v>
      </c>
      <c r="Z3" s="36">
        <f t="shared" si="0"/>
        <v>0.05</v>
      </c>
      <c r="AA3" s="36">
        <f t="shared" si="1"/>
        <v>8040</v>
      </c>
      <c r="AB3" s="34">
        <v>3300</v>
      </c>
      <c r="AC3" s="36">
        <f t="shared" si="2"/>
        <v>0.41</v>
      </c>
      <c r="AD3" s="34" t="s">
        <v>54</v>
      </c>
      <c r="AE3" s="34">
        <v>0.39</v>
      </c>
      <c r="AF3" s="36">
        <f t="shared" si="3"/>
        <v>4.08</v>
      </c>
      <c r="AG3" s="36">
        <f t="shared" si="4"/>
        <v>14.94</v>
      </c>
      <c r="AH3" s="34">
        <v>0.1</v>
      </c>
      <c r="AI3" s="36">
        <f t="shared" si="5"/>
        <v>2.92</v>
      </c>
      <c r="AJ3" s="34">
        <v>0.1</v>
      </c>
      <c r="AK3" s="36">
        <f t="shared" si="6"/>
        <v>2.92</v>
      </c>
      <c r="AL3" s="34">
        <v>0.1</v>
      </c>
      <c r="AM3" s="36">
        <f t="shared" si="7"/>
        <v>2.92</v>
      </c>
      <c r="AN3" s="36">
        <f t="shared" si="8"/>
        <v>0.04</v>
      </c>
      <c r="AO3" s="34">
        <v>0.08</v>
      </c>
      <c r="AP3" s="36">
        <f t="shared" si="9"/>
        <v>2.33</v>
      </c>
      <c r="AQ3" s="36">
        <f t="shared" si="10"/>
        <v>11.13</v>
      </c>
      <c r="AR3" s="36">
        <f t="shared" si="11"/>
        <v>26.07</v>
      </c>
      <c r="AS3" s="38">
        <f t="shared" si="12"/>
        <v>0.11</v>
      </c>
      <c r="AT3" s="34">
        <v>29.16</v>
      </c>
      <c r="AU3" s="36">
        <v>30.62</v>
      </c>
      <c r="AV3" s="34">
        <v>62.99</v>
      </c>
      <c r="AW3" s="38">
        <f t="shared" si="13"/>
        <v>0.51</v>
      </c>
      <c r="AX3" s="34"/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33" t="s">
        <v>55</v>
      </c>
      <c r="G4" s="33" t="s">
        <v>57</v>
      </c>
      <c r="H4" s="33" t="s">
        <v>71</v>
      </c>
      <c r="I4" s="33" t="s">
        <v>59</v>
      </c>
      <c r="J4" s="33" t="s">
        <v>72</v>
      </c>
      <c r="K4" s="33" t="s">
        <v>73</v>
      </c>
      <c r="L4" s="27" t="s">
        <v>7</v>
      </c>
      <c r="M4" s="34" t="s">
        <v>63</v>
      </c>
      <c r="N4" s="35" t="s">
        <v>67</v>
      </c>
      <c r="O4" s="34"/>
      <c r="P4" s="34"/>
      <c r="Q4" s="34" t="s">
        <v>50</v>
      </c>
      <c r="R4" s="36"/>
      <c r="S4" s="37">
        <v>10.89</v>
      </c>
      <c r="T4" s="34" t="s">
        <v>3</v>
      </c>
      <c r="U4" s="34">
        <v>87</v>
      </c>
      <c r="V4" s="34">
        <v>21</v>
      </c>
      <c r="W4" s="34">
        <v>31</v>
      </c>
      <c r="X4" s="34"/>
      <c r="Y4" s="35">
        <v>6</v>
      </c>
      <c r="Z4" s="36">
        <f t="shared" si="0"/>
        <v>0.06</v>
      </c>
      <c r="AA4" s="36">
        <f t="shared" si="1"/>
        <v>6700</v>
      </c>
      <c r="AB4" s="34">
        <v>3300</v>
      </c>
      <c r="AC4" s="36">
        <f t="shared" si="2"/>
        <v>0.49</v>
      </c>
      <c r="AD4" s="34" t="s">
        <v>54</v>
      </c>
      <c r="AE4" s="34">
        <v>0.39</v>
      </c>
      <c r="AF4" s="36">
        <f t="shared" si="3"/>
        <v>4.25</v>
      </c>
      <c r="AG4" s="36">
        <f t="shared" si="4"/>
        <v>15.63</v>
      </c>
      <c r="AH4" s="34">
        <v>0.1</v>
      </c>
      <c r="AI4" s="36">
        <f t="shared" si="5"/>
        <v>3.02</v>
      </c>
      <c r="AJ4" s="34">
        <v>0.1</v>
      </c>
      <c r="AK4" s="36">
        <f t="shared" si="6"/>
        <v>3.02</v>
      </c>
      <c r="AL4" s="34">
        <v>0.1</v>
      </c>
      <c r="AM4" s="36">
        <f t="shared" si="7"/>
        <v>3.02</v>
      </c>
      <c r="AN4" s="36">
        <f t="shared" si="8"/>
        <v>0</v>
      </c>
      <c r="AO4" s="34">
        <v>0.08</v>
      </c>
      <c r="AP4" s="36">
        <f t="shared" si="9"/>
        <v>2.42</v>
      </c>
      <c r="AQ4" s="36">
        <f t="shared" si="10"/>
        <v>11.48</v>
      </c>
      <c r="AR4" s="36">
        <f t="shared" si="11"/>
        <v>27.11</v>
      </c>
      <c r="AS4" s="38">
        <f t="shared" si="12"/>
        <v>0.1</v>
      </c>
      <c r="AT4" s="34">
        <v>30.24</v>
      </c>
      <c r="AU4" s="36">
        <v>31.75</v>
      </c>
      <c r="AV4" s="34">
        <v>64.989999999999995</v>
      </c>
      <c r="AW4" s="38">
        <f t="shared" si="13"/>
        <v>0.51</v>
      </c>
      <c r="AX4" s="34"/>
    </row>
    <row r="5" spans="1:50" ht="14.45" customHeight="1" x14ac:dyDescent="0.25">
      <c r="A5" s="26">
        <v>4</v>
      </c>
      <c r="B5" s="27"/>
      <c r="C5" s="27"/>
      <c r="D5" s="27" t="s">
        <v>4</v>
      </c>
      <c r="E5" s="27"/>
      <c r="F5" s="33" t="s">
        <v>55</v>
      </c>
      <c r="G5" s="33" t="s">
        <v>57</v>
      </c>
      <c r="H5" s="33" t="s">
        <v>71</v>
      </c>
      <c r="I5" s="33" t="s">
        <v>59</v>
      </c>
      <c r="J5" s="33" t="s">
        <v>72</v>
      </c>
      <c r="K5" s="33" t="s">
        <v>73</v>
      </c>
      <c r="L5" s="27" t="s">
        <v>7</v>
      </c>
      <c r="M5" s="34" t="s">
        <v>64</v>
      </c>
      <c r="N5" s="35" t="s">
        <v>67</v>
      </c>
      <c r="O5" s="34"/>
      <c r="P5" s="34"/>
      <c r="Q5" s="34" t="s">
        <v>50</v>
      </c>
      <c r="R5" s="36"/>
      <c r="S5" s="37">
        <v>11.6</v>
      </c>
      <c r="T5" s="34" t="s">
        <v>3</v>
      </c>
      <c r="U5" s="34">
        <v>91</v>
      </c>
      <c r="V5" s="34">
        <v>21</v>
      </c>
      <c r="W5" s="34">
        <v>31</v>
      </c>
      <c r="X5" s="34"/>
      <c r="Y5" s="35">
        <v>6</v>
      </c>
      <c r="Z5" s="36">
        <f t="shared" si="0"/>
        <v>0.06</v>
      </c>
      <c r="AA5" s="36">
        <f t="shared" si="1"/>
        <v>6700</v>
      </c>
      <c r="AB5" s="34">
        <v>3300</v>
      </c>
      <c r="AC5" s="36">
        <f t="shared" si="2"/>
        <v>0.49</v>
      </c>
      <c r="AD5" s="34" t="s">
        <v>54</v>
      </c>
      <c r="AE5" s="34">
        <v>0.39</v>
      </c>
      <c r="AF5" s="36">
        <f t="shared" si="3"/>
        <v>4.5199999999999996</v>
      </c>
      <c r="AG5" s="36">
        <f t="shared" si="4"/>
        <v>16.61</v>
      </c>
      <c r="AH5" s="34">
        <v>0.1</v>
      </c>
      <c r="AI5" s="36">
        <f t="shared" si="5"/>
        <v>3.13</v>
      </c>
      <c r="AJ5" s="34">
        <v>0.1</v>
      </c>
      <c r="AK5" s="36">
        <f t="shared" si="6"/>
        <v>3.13</v>
      </c>
      <c r="AL5" s="34">
        <v>0.1</v>
      </c>
      <c r="AM5" s="36">
        <f t="shared" si="7"/>
        <v>3.13</v>
      </c>
      <c r="AN5" s="36">
        <f t="shared" si="8"/>
        <v>0</v>
      </c>
      <c r="AO5" s="34">
        <v>0.08</v>
      </c>
      <c r="AP5" s="36">
        <f t="shared" si="9"/>
        <v>2.5099999999999998</v>
      </c>
      <c r="AQ5" s="36">
        <f t="shared" si="10"/>
        <v>11.9</v>
      </c>
      <c r="AR5" s="36">
        <f t="shared" si="11"/>
        <v>28.51</v>
      </c>
      <c r="AS5" s="38">
        <f t="shared" si="12"/>
        <v>0.09</v>
      </c>
      <c r="AT5" s="34">
        <v>31.32</v>
      </c>
      <c r="AU5" s="36">
        <v>32.89</v>
      </c>
      <c r="AV5" s="34">
        <v>66.989999999999995</v>
      </c>
      <c r="AW5" s="38">
        <f t="shared" si="13"/>
        <v>0.51</v>
      </c>
      <c r="AX5" s="34"/>
    </row>
    <row r="6" spans="1:50" ht="14.45" customHeight="1" x14ac:dyDescent="0.25">
      <c r="A6" s="26">
        <v>5</v>
      </c>
      <c r="B6" s="27"/>
      <c r="C6" s="27"/>
      <c r="D6" s="27" t="s">
        <v>4</v>
      </c>
      <c r="E6" s="27"/>
      <c r="F6" s="33" t="s">
        <v>55</v>
      </c>
      <c r="G6" s="33" t="s">
        <v>57</v>
      </c>
      <c r="H6" s="33" t="s">
        <v>71</v>
      </c>
      <c r="I6" s="33" t="s">
        <v>59</v>
      </c>
      <c r="J6" s="33" t="s">
        <v>72</v>
      </c>
      <c r="K6" s="33" t="s">
        <v>73</v>
      </c>
      <c r="L6" s="27" t="s">
        <v>7</v>
      </c>
      <c r="M6" s="34" t="s">
        <v>65</v>
      </c>
      <c r="N6" s="35" t="s">
        <v>67</v>
      </c>
      <c r="O6" s="34"/>
      <c r="P6" s="34"/>
      <c r="Q6" s="34" t="s">
        <v>50</v>
      </c>
      <c r="R6" s="36"/>
      <c r="S6" s="37">
        <v>11.65</v>
      </c>
      <c r="T6" s="34" t="s">
        <v>3</v>
      </c>
      <c r="U6" s="34">
        <v>94</v>
      </c>
      <c r="V6" s="34">
        <v>21</v>
      </c>
      <c r="W6" s="34">
        <v>31</v>
      </c>
      <c r="X6" s="34"/>
      <c r="Y6" s="35">
        <v>6</v>
      </c>
      <c r="Z6" s="36">
        <f t="shared" ref="Z6:Z13" si="14">IF(U6="","",U6*V6*W6/1000000)</f>
        <v>0.06</v>
      </c>
      <c r="AA6" s="36">
        <f t="shared" ref="AA6:AA13" si="15">IF(Y6="","",67/Z6*Y6)</f>
        <v>6700</v>
      </c>
      <c r="AB6" s="34">
        <v>3300</v>
      </c>
      <c r="AC6" s="36">
        <f t="shared" ref="AC6:AC13" si="16">IF(ISERROR(AB6/AA6),"",AB6/AA6)</f>
        <v>0.49</v>
      </c>
      <c r="AD6" s="34" t="s">
        <v>54</v>
      </c>
      <c r="AE6" s="34">
        <v>0.39</v>
      </c>
      <c r="AF6" s="36">
        <f t="shared" ref="AF6:AF13" si="17">IF(ISERROR(S6*AE6),"",S6*AE6)</f>
        <v>4.54</v>
      </c>
      <c r="AG6" s="36">
        <f t="shared" ref="AG6:AG13" si="18">IF(ISERROR(S6+AC6+AF6),"",S6+AC6+AF6)</f>
        <v>16.68</v>
      </c>
      <c r="AH6" s="34">
        <v>0.1</v>
      </c>
      <c r="AI6" s="36">
        <f t="shared" ref="AI6:AI13" si="19">IF(ISERROR(AT6*AH6),"",AT6*AH6)</f>
        <v>3.19</v>
      </c>
      <c r="AJ6" s="34">
        <v>0.1</v>
      </c>
      <c r="AK6" s="36">
        <f t="shared" ref="AK6:AK13" si="20">IF(ISERROR(AT6*AJ6),"",AT6*AJ6)</f>
        <v>3.19</v>
      </c>
      <c r="AL6" s="34">
        <v>0.1</v>
      </c>
      <c r="AM6" s="36">
        <f t="shared" ref="AM6:AM13" si="21">IF(ISERROR(AT6*AL6),"",AT6*AL6)</f>
        <v>3.19</v>
      </c>
      <c r="AN6" s="36">
        <f t="shared" si="8"/>
        <v>0</v>
      </c>
      <c r="AO6" s="34">
        <v>0.08</v>
      </c>
      <c r="AP6" s="36">
        <f t="shared" ref="AP6:AP13" si="22">IF(ISERROR(AT6*AO6),"",AT6*AO6)</f>
        <v>2.5499999999999998</v>
      </c>
      <c r="AQ6" s="36">
        <f t="shared" ref="AQ6:AQ13" si="23">IF(ISERROR(AI6+AK6+AM6+AN6+AP6),"",AI6+AK6+AM6+AN6+AP6)</f>
        <v>12.12</v>
      </c>
      <c r="AR6" s="36">
        <f t="shared" ref="AR6:AR13" si="24">IF(ISERROR(AG6+AQ6),"",AG6+AQ6)</f>
        <v>28.8</v>
      </c>
      <c r="AS6" s="38">
        <f t="shared" ref="AS6:AS13" si="25">IF(ISERROR((AT6-AR6)/AT6),"",(AT6-AR6)/AT6)</f>
        <v>0.1</v>
      </c>
      <c r="AT6" s="34">
        <v>31.86</v>
      </c>
      <c r="AU6" s="36">
        <v>33.450000000000003</v>
      </c>
      <c r="AV6" s="34">
        <v>69.989999999999995</v>
      </c>
      <c r="AW6" s="38">
        <f t="shared" ref="AW6:AW13" si="26">IF(ISERROR((AV6-AU6)/AV6),"",(AV6-AU6)/AV6)</f>
        <v>0.52</v>
      </c>
      <c r="AX6" s="34"/>
    </row>
    <row r="7" spans="1:50" ht="14.45" customHeight="1" x14ac:dyDescent="0.25">
      <c r="A7" s="26">
        <v>6</v>
      </c>
      <c r="B7" s="27"/>
      <c r="C7" s="27"/>
      <c r="D7" s="27" t="s">
        <v>4</v>
      </c>
      <c r="E7" s="27"/>
      <c r="F7" s="33" t="s">
        <v>55</v>
      </c>
      <c r="G7" s="33" t="s">
        <v>57</v>
      </c>
      <c r="H7" s="33" t="s">
        <v>71</v>
      </c>
      <c r="I7" s="33" t="s">
        <v>59</v>
      </c>
      <c r="J7" s="33" t="s">
        <v>72</v>
      </c>
      <c r="K7" s="33" t="s">
        <v>73</v>
      </c>
      <c r="L7" s="27" t="s">
        <v>7</v>
      </c>
      <c r="M7" s="34" t="s">
        <v>66</v>
      </c>
      <c r="N7" s="35" t="s">
        <v>67</v>
      </c>
      <c r="O7" s="34"/>
      <c r="P7" s="34"/>
      <c r="Q7" s="34" t="s">
        <v>50</v>
      </c>
      <c r="R7" s="36"/>
      <c r="S7" s="37">
        <v>11.73</v>
      </c>
      <c r="T7" s="34" t="s">
        <v>3</v>
      </c>
      <c r="U7" s="34">
        <v>88</v>
      </c>
      <c r="V7" s="34">
        <v>21</v>
      </c>
      <c r="W7" s="34">
        <v>31</v>
      </c>
      <c r="X7" s="34"/>
      <c r="Y7" s="35">
        <v>6</v>
      </c>
      <c r="Z7" s="36">
        <f t="shared" si="14"/>
        <v>0.06</v>
      </c>
      <c r="AA7" s="36">
        <f t="shared" si="15"/>
        <v>6700</v>
      </c>
      <c r="AB7" s="34">
        <v>3300</v>
      </c>
      <c r="AC7" s="36">
        <f t="shared" si="16"/>
        <v>0.49</v>
      </c>
      <c r="AD7" s="34" t="s">
        <v>54</v>
      </c>
      <c r="AE7" s="34">
        <v>0.39</v>
      </c>
      <c r="AF7" s="36">
        <f t="shared" si="17"/>
        <v>4.57</v>
      </c>
      <c r="AG7" s="36">
        <f t="shared" si="18"/>
        <v>16.79</v>
      </c>
      <c r="AH7" s="34">
        <v>0.1</v>
      </c>
      <c r="AI7" s="36">
        <f t="shared" si="19"/>
        <v>3.29</v>
      </c>
      <c r="AJ7" s="34">
        <v>0.1</v>
      </c>
      <c r="AK7" s="36">
        <f t="shared" si="20"/>
        <v>3.29</v>
      </c>
      <c r="AL7" s="34">
        <v>0.1</v>
      </c>
      <c r="AM7" s="36">
        <f t="shared" si="21"/>
        <v>3.29</v>
      </c>
      <c r="AN7" s="36">
        <f t="shared" si="8"/>
        <v>0</v>
      </c>
      <c r="AO7" s="34">
        <v>0.08</v>
      </c>
      <c r="AP7" s="36">
        <f t="shared" si="22"/>
        <v>2.64</v>
      </c>
      <c r="AQ7" s="36">
        <f t="shared" si="23"/>
        <v>12.51</v>
      </c>
      <c r="AR7" s="36">
        <f t="shared" si="24"/>
        <v>29.3</v>
      </c>
      <c r="AS7" s="38">
        <f t="shared" si="25"/>
        <v>0.11</v>
      </c>
      <c r="AT7" s="34">
        <v>32.94</v>
      </c>
      <c r="AU7" s="36">
        <v>34.590000000000003</v>
      </c>
      <c r="AV7" s="34">
        <v>72.989999999999995</v>
      </c>
      <c r="AW7" s="38">
        <f t="shared" si="26"/>
        <v>0.53</v>
      </c>
      <c r="AX7" s="34"/>
    </row>
    <row r="8" spans="1:50" ht="14.45" customHeight="1" x14ac:dyDescent="0.25">
      <c r="A8" s="26">
        <v>7</v>
      </c>
      <c r="B8" s="27"/>
      <c r="C8" s="27"/>
      <c r="D8" s="27" t="s">
        <v>4</v>
      </c>
      <c r="E8" s="27"/>
      <c r="F8" s="33" t="s">
        <v>55</v>
      </c>
      <c r="G8" s="33" t="s">
        <v>57</v>
      </c>
      <c r="H8" s="33" t="s">
        <v>71</v>
      </c>
      <c r="I8" s="33" t="s">
        <v>59</v>
      </c>
      <c r="J8" s="33" t="s">
        <v>72</v>
      </c>
      <c r="K8" s="33" t="s">
        <v>73</v>
      </c>
      <c r="L8" s="27" t="s">
        <v>7</v>
      </c>
      <c r="M8" s="34" t="s">
        <v>61</v>
      </c>
      <c r="N8" s="35" t="s">
        <v>68</v>
      </c>
      <c r="O8" s="34"/>
      <c r="P8" s="34"/>
      <c r="Q8" s="34" t="s">
        <v>50</v>
      </c>
      <c r="R8" s="36"/>
      <c r="S8" s="37">
        <v>9.5500000000000007</v>
      </c>
      <c r="T8" s="34" t="s">
        <v>3</v>
      </c>
      <c r="U8" s="34">
        <v>76</v>
      </c>
      <c r="V8" s="34">
        <v>21</v>
      </c>
      <c r="W8" s="34">
        <v>31</v>
      </c>
      <c r="X8" s="34"/>
      <c r="Y8" s="35">
        <v>6</v>
      </c>
      <c r="Z8" s="36">
        <f t="shared" si="14"/>
        <v>0.05</v>
      </c>
      <c r="AA8" s="36">
        <f t="shared" si="15"/>
        <v>8040</v>
      </c>
      <c r="AB8" s="34">
        <v>3300</v>
      </c>
      <c r="AC8" s="36">
        <f t="shared" si="16"/>
        <v>0.41</v>
      </c>
      <c r="AD8" s="34" t="s">
        <v>54</v>
      </c>
      <c r="AE8" s="34">
        <v>0.39</v>
      </c>
      <c r="AF8" s="36">
        <f t="shared" si="17"/>
        <v>3.72</v>
      </c>
      <c r="AG8" s="36">
        <f t="shared" si="18"/>
        <v>13.68</v>
      </c>
      <c r="AH8" s="34">
        <v>0.1</v>
      </c>
      <c r="AI8" s="36">
        <f t="shared" si="19"/>
        <v>2.84</v>
      </c>
      <c r="AJ8" s="34">
        <v>0.1</v>
      </c>
      <c r="AK8" s="36">
        <f t="shared" si="20"/>
        <v>2.84</v>
      </c>
      <c r="AL8" s="34">
        <v>0.1</v>
      </c>
      <c r="AM8" s="36">
        <f t="shared" si="21"/>
        <v>2.84</v>
      </c>
      <c r="AN8" s="36">
        <f t="shared" si="8"/>
        <v>0.08</v>
      </c>
      <c r="AO8" s="34">
        <v>0.08</v>
      </c>
      <c r="AP8" s="36">
        <f t="shared" si="22"/>
        <v>2.27</v>
      </c>
      <c r="AQ8" s="36">
        <f t="shared" si="23"/>
        <v>10.87</v>
      </c>
      <c r="AR8" s="36">
        <f t="shared" si="24"/>
        <v>24.55</v>
      </c>
      <c r="AS8" s="38">
        <f t="shared" si="25"/>
        <v>0.13</v>
      </c>
      <c r="AT8" s="34">
        <v>28.35</v>
      </c>
      <c r="AU8" s="36">
        <v>29.77</v>
      </c>
      <c r="AV8" s="34">
        <v>59.99</v>
      </c>
      <c r="AW8" s="38">
        <f t="shared" si="26"/>
        <v>0.5</v>
      </c>
      <c r="AX8" s="34"/>
    </row>
    <row r="9" spans="1:50" ht="14.45" customHeight="1" x14ac:dyDescent="0.25">
      <c r="A9" s="26">
        <v>8</v>
      </c>
      <c r="B9" s="27"/>
      <c r="C9" s="27"/>
      <c r="D9" s="27" t="s">
        <v>4</v>
      </c>
      <c r="E9" s="27"/>
      <c r="F9" s="33" t="s">
        <v>55</v>
      </c>
      <c r="G9" s="33" t="s">
        <v>57</v>
      </c>
      <c r="H9" s="33" t="s">
        <v>71</v>
      </c>
      <c r="I9" s="33" t="s">
        <v>59</v>
      </c>
      <c r="J9" s="33" t="s">
        <v>72</v>
      </c>
      <c r="K9" s="33" t="s">
        <v>73</v>
      </c>
      <c r="L9" s="27" t="s">
        <v>7</v>
      </c>
      <c r="M9" s="34" t="s">
        <v>62</v>
      </c>
      <c r="N9" s="35" t="s">
        <v>68</v>
      </c>
      <c r="O9" s="34"/>
      <c r="P9" s="34"/>
      <c r="Q9" s="34" t="s">
        <v>50</v>
      </c>
      <c r="R9" s="36"/>
      <c r="S9" s="37">
        <v>10.45</v>
      </c>
      <c r="T9" s="34" t="s">
        <v>3</v>
      </c>
      <c r="U9" s="34">
        <v>81</v>
      </c>
      <c r="V9" s="34">
        <v>21</v>
      </c>
      <c r="W9" s="34">
        <v>31</v>
      </c>
      <c r="X9" s="34"/>
      <c r="Y9" s="35">
        <v>6</v>
      </c>
      <c r="Z9" s="36">
        <f t="shared" si="14"/>
        <v>0.05</v>
      </c>
      <c r="AA9" s="36">
        <f t="shared" si="15"/>
        <v>8040</v>
      </c>
      <c r="AB9" s="34">
        <v>3300</v>
      </c>
      <c r="AC9" s="36">
        <f t="shared" si="16"/>
        <v>0.41</v>
      </c>
      <c r="AD9" s="34" t="s">
        <v>54</v>
      </c>
      <c r="AE9" s="34">
        <v>0.39</v>
      </c>
      <c r="AF9" s="36">
        <f t="shared" si="17"/>
        <v>4.08</v>
      </c>
      <c r="AG9" s="36">
        <f t="shared" si="18"/>
        <v>14.94</v>
      </c>
      <c r="AH9" s="34">
        <v>0.1</v>
      </c>
      <c r="AI9" s="36">
        <f t="shared" si="19"/>
        <v>2.92</v>
      </c>
      <c r="AJ9" s="34">
        <v>0.1</v>
      </c>
      <c r="AK9" s="36">
        <f t="shared" si="20"/>
        <v>2.92</v>
      </c>
      <c r="AL9" s="34">
        <v>0.1</v>
      </c>
      <c r="AM9" s="36">
        <f t="shared" si="21"/>
        <v>2.92</v>
      </c>
      <c r="AN9" s="36">
        <f t="shared" si="8"/>
        <v>0.04</v>
      </c>
      <c r="AO9" s="34">
        <v>0.08</v>
      </c>
      <c r="AP9" s="36">
        <f t="shared" si="22"/>
        <v>2.33</v>
      </c>
      <c r="AQ9" s="36">
        <f t="shared" si="23"/>
        <v>11.13</v>
      </c>
      <c r="AR9" s="36">
        <f t="shared" si="24"/>
        <v>26.07</v>
      </c>
      <c r="AS9" s="38">
        <f t="shared" si="25"/>
        <v>0.11</v>
      </c>
      <c r="AT9" s="34">
        <v>29.16</v>
      </c>
      <c r="AU9" s="36">
        <v>30.62</v>
      </c>
      <c r="AV9" s="34">
        <v>62.99</v>
      </c>
      <c r="AW9" s="38">
        <f t="shared" si="26"/>
        <v>0.51</v>
      </c>
      <c r="AX9" s="34"/>
    </row>
    <row r="10" spans="1:50" ht="14.45" customHeight="1" x14ac:dyDescent="0.25">
      <c r="A10" s="26">
        <v>9</v>
      </c>
      <c r="B10" s="27"/>
      <c r="C10" s="27"/>
      <c r="D10" s="27" t="s">
        <v>4</v>
      </c>
      <c r="E10" s="27"/>
      <c r="F10" s="33" t="s">
        <v>55</v>
      </c>
      <c r="G10" s="33" t="s">
        <v>57</v>
      </c>
      <c r="H10" s="33" t="s">
        <v>71</v>
      </c>
      <c r="I10" s="33" t="s">
        <v>59</v>
      </c>
      <c r="J10" s="33" t="s">
        <v>72</v>
      </c>
      <c r="K10" s="33" t="s">
        <v>73</v>
      </c>
      <c r="L10" s="27" t="s">
        <v>7</v>
      </c>
      <c r="M10" s="34" t="s">
        <v>63</v>
      </c>
      <c r="N10" s="35" t="s">
        <v>68</v>
      </c>
      <c r="O10" s="34"/>
      <c r="P10" s="34"/>
      <c r="Q10" s="34" t="s">
        <v>50</v>
      </c>
      <c r="R10" s="36"/>
      <c r="S10" s="37">
        <v>10.89</v>
      </c>
      <c r="T10" s="34" t="s">
        <v>3</v>
      </c>
      <c r="U10" s="34">
        <v>87</v>
      </c>
      <c r="V10" s="34">
        <v>21</v>
      </c>
      <c r="W10" s="34">
        <v>31</v>
      </c>
      <c r="X10" s="34"/>
      <c r="Y10" s="35">
        <v>6</v>
      </c>
      <c r="Z10" s="36">
        <f t="shared" si="14"/>
        <v>0.06</v>
      </c>
      <c r="AA10" s="36">
        <f t="shared" si="15"/>
        <v>6700</v>
      </c>
      <c r="AB10" s="34">
        <v>3300</v>
      </c>
      <c r="AC10" s="36">
        <f t="shared" si="16"/>
        <v>0.49</v>
      </c>
      <c r="AD10" s="34" t="s">
        <v>54</v>
      </c>
      <c r="AE10" s="34">
        <v>0.39</v>
      </c>
      <c r="AF10" s="36">
        <f t="shared" si="17"/>
        <v>4.25</v>
      </c>
      <c r="AG10" s="36">
        <f t="shared" si="18"/>
        <v>15.63</v>
      </c>
      <c r="AH10" s="34">
        <v>0.1</v>
      </c>
      <c r="AI10" s="36">
        <f t="shared" si="19"/>
        <v>3.02</v>
      </c>
      <c r="AJ10" s="34">
        <v>0.1</v>
      </c>
      <c r="AK10" s="36">
        <f t="shared" si="20"/>
        <v>3.02</v>
      </c>
      <c r="AL10" s="34">
        <v>0.1</v>
      </c>
      <c r="AM10" s="36">
        <f t="shared" si="21"/>
        <v>3.02</v>
      </c>
      <c r="AN10" s="36">
        <f t="shared" si="8"/>
        <v>0</v>
      </c>
      <c r="AO10" s="34">
        <v>0.08</v>
      </c>
      <c r="AP10" s="36">
        <f t="shared" si="22"/>
        <v>2.42</v>
      </c>
      <c r="AQ10" s="36">
        <f t="shared" si="23"/>
        <v>11.48</v>
      </c>
      <c r="AR10" s="36">
        <f t="shared" si="24"/>
        <v>27.11</v>
      </c>
      <c r="AS10" s="38">
        <f t="shared" si="25"/>
        <v>0.1</v>
      </c>
      <c r="AT10" s="34">
        <v>30.24</v>
      </c>
      <c r="AU10" s="36">
        <v>31.75</v>
      </c>
      <c r="AV10" s="34">
        <v>64.989999999999995</v>
      </c>
      <c r="AW10" s="38">
        <f t="shared" si="26"/>
        <v>0.51</v>
      </c>
      <c r="AX10" s="34"/>
    </row>
    <row r="11" spans="1:50" ht="14.45" customHeight="1" x14ac:dyDescent="0.25">
      <c r="A11" s="26">
        <v>10</v>
      </c>
      <c r="B11" s="27"/>
      <c r="C11" s="27"/>
      <c r="D11" s="27" t="s">
        <v>4</v>
      </c>
      <c r="E11" s="27"/>
      <c r="F11" s="33" t="s">
        <v>55</v>
      </c>
      <c r="G11" s="33" t="s">
        <v>57</v>
      </c>
      <c r="H11" s="33" t="s">
        <v>71</v>
      </c>
      <c r="I11" s="33" t="s">
        <v>59</v>
      </c>
      <c r="J11" s="33" t="s">
        <v>72</v>
      </c>
      <c r="K11" s="33" t="s">
        <v>73</v>
      </c>
      <c r="L11" s="27" t="s">
        <v>7</v>
      </c>
      <c r="M11" s="34" t="s">
        <v>64</v>
      </c>
      <c r="N11" s="35" t="s">
        <v>68</v>
      </c>
      <c r="O11" s="34"/>
      <c r="P11" s="34"/>
      <c r="Q11" s="34" t="s">
        <v>50</v>
      </c>
      <c r="R11" s="36"/>
      <c r="S11" s="37">
        <v>11.6</v>
      </c>
      <c r="T11" s="34" t="s">
        <v>3</v>
      </c>
      <c r="U11" s="34">
        <v>91</v>
      </c>
      <c r="V11" s="34">
        <v>21</v>
      </c>
      <c r="W11" s="34">
        <v>31</v>
      </c>
      <c r="X11" s="34"/>
      <c r="Y11" s="35">
        <v>6</v>
      </c>
      <c r="Z11" s="36">
        <f t="shared" si="14"/>
        <v>0.06</v>
      </c>
      <c r="AA11" s="36">
        <f t="shared" si="15"/>
        <v>6700</v>
      </c>
      <c r="AB11" s="34">
        <v>3300</v>
      </c>
      <c r="AC11" s="36">
        <f t="shared" si="16"/>
        <v>0.49</v>
      </c>
      <c r="AD11" s="34" t="s">
        <v>54</v>
      </c>
      <c r="AE11" s="34">
        <v>0.39</v>
      </c>
      <c r="AF11" s="36">
        <f t="shared" si="17"/>
        <v>4.5199999999999996</v>
      </c>
      <c r="AG11" s="36">
        <f t="shared" si="18"/>
        <v>16.61</v>
      </c>
      <c r="AH11" s="34">
        <v>0.1</v>
      </c>
      <c r="AI11" s="36">
        <f t="shared" si="19"/>
        <v>3.13</v>
      </c>
      <c r="AJ11" s="34">
        <v>0.1</v>
      </c>
      <c r="AK11" s="36">
        <f t="shared" si="20"/>
        <v>3.13</v>
      </c>
      <c r="AL11" s="34">
        <v>0.1</v>
      </c>
      <c r="AM11" s="36">
        <f t="shared" si="21"/>
        <v>3.13</v>
      </c>
      <c r="AN11" s="36">
        <f t="shared" si="8"/>
        <v>0</v>
      </c>
      <c r="AO11" s="34">
        <v>0.08</v>
      </c>
      <c r="AP11" s="36">
        <f t="shared" si="22"/>
        <v>2.5099999999999998</v>
      </c>
      <c r="AQ11" s="36">
        <f t="shared" si="23"/>
        <v>11.9</v>
      </c>
      <c r="AR11" s="36">
        <f t="shared" si="24"/>
        <v>28.51</v>
      </c>
      <c r="AS11" s="38">
        <f t="shared" si="25"/>
        <v>0.09</v>
      </c>
      <c r="AT11" s="34">
        <v>31.32</v>
      </c>
      <c r="AU11" s="36">
        <v>32.89</v>
      </c>
      <c r="AV11" s="34">
        <v>66.989999999999995</v>
      </c>
      <c r="AW11" s="38">
        <f t="shared" si="26"/>
        <v>0.51</v>
      </c>
      <c r="AX11" s="34"/>
    </row>
    <row r="12" spans="1:50" ht="14.45" customHeight="1" x14ac:dyDescent="0.25">
      <c r="A12" s="26">
        <v>11</v>
      </c>
      <c r="B12" s="27"/>
      <c r="C12" s="27"/>
      <c r="D12" s="27" t="s">
        <v>4</v>
      </c>
      <c r="E12" s="27"/>
      <c r="F12" s="33" t="s">
        <v>55</v>
      </c>
      <c r="G12" s="33" t="s">
        <v>57</v>
      </c>
      <c r="H12" s="33" t="s">
        <v>71</v>
      </c>
      <c r="I12" s="33" t="s">
        <v>59</v>
      </c>
      <c r="J12" s="33" t="s">
        <v>72</v>
      </c>
      <c r="K12" s="33" t="s">
        <v>73</v>
      </c>
      <c r="L12" s="27" t="s">
        <v>7</v>
      </c>
      <c r="M12" s="34" t="s">
        <v>65</v>
      </c>
      <c r="N12" s="35" t="s">
        <v>68</v>
      </c>
      <c r="O12" s="34"/>
      <c r="P12" s="34"/>
      <c r="Q12" s="34" t="s">
        <v>50</v>
      </c>
      <c r="R12" s="36"/>
      <c r="S12" s="37">
        <v>11.65</v>
      </c>
      <c r="T12" s="34" t="s">
        <v>3</v>
      </c>
      <c r="U12" s="34">
        <v>94</v>
      </c>
      <c r="V12" s="34">
        <v>21</v>
      </c>
      <c r="W12" s="34">
        <v>31</v>
      </c>
      <c r="X12" s="34"/>
      <c r="Y12" s="35">
        <v>6</v>
      </c>
      <c r="Z12" s="36">
        <f t="shared" si="14"/>
        <v>0.06</v>
      </c>
      <c r="AA12" s="36">
        <f t="shared" si="15"/>
        <v>6700</v>
      </c>
      <c r="AB12" s="34">
        <v>3300</v>
      </c>
      <c r="AC12" s="36">
        <f t="shared" si="16"/>
        <v>0.49</v>
      </c>
      <c r="AD12" s="34" t="s">
        <v>54</v>
      </c>
      <c r="AE12" s="34">
        <v>0.39</v>
      </c>
      <c r="AF12" s="36">
        <f t="shared" si="17"/>
        <v>4.54</v>
      </c>
      <c r="AG12" s="36">
        <f t="shared" si="18"/>
        <v>16.68</v>
      </c>
      <c r="AH12" s="34">
        <v>0.1</v>
      </c>
      <c r="AI12" s="36">
        <f t="shared" si="19"/>
        <v>3.19</v>
      </c>
      <c r="AJ12" s="34">
        <v>0.1</v>
      </c>
      <c r="AK12" s="36">
        <f t="shared" si="20"/>
        <v>3.19</v>
      </c>
      <c r="AL12" s="34">
        <v>0.1</v>
      </c>
      <c r="AM12" s="36">
        <f t="shared" si="21"/>
        <v>3.19</v>
      </c>
      <c r="AN12" s="36">
        <f t="shared" si="8"/>
        <v>0</v>
      </c>
      <c r="AO12" s="34">
        <v>0.08</v>
      </c>
      <c r="AP12" s="36">
        <f t="shared" si="22"/>
        <v>2.5499999999999998</v>
      </c>
      <c r="AQ12" s="36">
        <f t="shared" si="23"/>
        <v>12.12</v>
      </c>
      <c r="AR12" s="36">
        <f t="shared" si="24"/>
        <v>28.8</v>
      </c>
      <c r="AS12" s="38">
        <f t="shared" si="25"/>
        <v>0.1</v>
      </c>
      <c r="AT12" s="34">
        <v>31.86</v>
      </c>
      <c r="AU12" s="36">
        <v>33.450000000000003</v>
      </c>
      <c r="AV12" s="34">
        <v>69.989999999999995</v>
      </c>
      <c r="AW12" s="38">
        <f t="shared" si="26"/>
        <v>0.52</v>
      </c>
      <c r="AX12" s="34"/>
    </row>
    <row r="13" spans="1:50" ht="14.45" customHeight="1" x14ac:dyDescent="0.25">
      <c r="A13" s="26">
        <v>12</v>
      </c>
      <c r="B13" s="27"/>
      <c r="C13" s="27"/>
      <c r="D13" s="27" t="s">
        <v>4</v>
      </c>
      <c r="E13" s="27"/>
      <c r="F13" s="33" t="s">
        <v>55</v>
      </c>
      <c r="G13" s="33" t="s">
        <v>57</v>
      </c>
      <c r="H13" s="33" t="s">
        <v>71</v>
      </c>
      <c r="I13" s="33" t="s">
        <v>59</v>
      </c>
      <c r="J13" s="33" t="s">
        <v>72</v>
      </c>
      <c r="K13" s="33" t="s">
        <v>73</v>
      </c>
      <c r="L13" s="27" t="s">
        <v>7</v>
      </c>
      <c r="M13" s="34" t="s">
        <v>66</v>
      </c>
      <c r="N13" s="35" t="s">
        <v>68</v>
      </c>
      <c r="O13" s="34"/>
      <c r="P13" s="34"/>
      <c r="Q13" s="34" t="s">
        <v>50</v>
      </c>
      <c r="R13" s="36"/>
      <c r="S13" s="37">
        <v>11.73</v>
      </c>
      <c r="T13" s="34" t="s">
        <v>3</v>
      </c>
      <c r="U13" s="34">
        <v>88</v>
      </c>
      <c r="V13" s="34">
        <v>21</v>
      </c>
      <c r="W13" s="34">
        <v>31</v>
      </c>
      <c r="X13" s="34"/>
      <c r="Y13" s="35">
        <v>6</v>
      </c>
      <c r="Z13" s="36">
        <f t="shared" si="14"/>
        <v>0.06</v>
      </c>
      <c r="AA13" s="36">
        <f t="shared" si="15"/>
        <v>6700</v>
      </c>
      <c r="AB13" s="34">
        <v>3300</v>
      </c>
      <c r="AC13" s="36">
        <f t="shared" si="16"/>
        <v>0.49</v>
      </c>
      <c r="AD13" s="34" t="s">
        <v>54</v>
      </c>
      <c r="AE13" s="34">
        <v>0.39</v>
      </c>
      <c r="AF13" s="36">
        <f t="shared" si="17"/>
        <v>4.57</v>
      </c>
      <c r="AG13" s="36">
        <f t="shared" si="18"/>
        <v>16.79</v>
      </c>
      <c r="AH13" s="34">
        <v>0.1</v>
      </c>
      <c r="AI13" s="36">
        <f t="shared" si="19"/>
        <v>3.29</v>
      </c>
      <c r="AJ13" s="34">
        <v>0.1</v>
      </c>
      <c r="AK13" s="36">
        <f t="shared" si="20"/>
        <v>3.29</v>
      </c>
      <c r="AL13" s="34">
        <v>0.1</v>
      </c>
      <c r="AM13" s="36">
        <f t="shared" si="21"/>
        <v>3.29</v>
      </c>
      <c r="AN13" s="36">
        <f t="shared" si="8"/>
        <v>0</v>
      </c>
      <c r="AO13" s="34">
        <v>0.08</v>
      </c>
      <c r="AP13" s="36">
        <f t="shared" si="22"/>
        <v>2.64</v>
      </c>
      <c r="AQ13" s="36">
        <f t="shared" si="23"/>
        <v>12.51</v>
      </c>
      <c r="AR13" s="36">
        <f t="shared" si="24"/>
        <v>29.3</v>
      </c>
      <c r="AS13" s="38">
        <f t="shared" si="25"/>
        <v>0.11</v>
      </c>
      <c r="AT13" s="34">
        <v>32.94</v>
      </c>
      <c r="AU13" s="36">
        <v>34.590000000000003</v>
      </c>
      <c r="AV13" s="34">
        <v>72.989999999999995</v>
      </c>
      <c r="AW13" s="38">
        <f t="shared" si="26"/>
        <v>0.53</v>
      </c>
      <c r="AX13" s="34"/>
    </row>
    <row r="14" spans="1:50" ht="14.45" customHeight="1" x14ac:dyDescent="0.25">
      <c r="A14" s="26">
        <v>13</v>
      </c>
      <c r="B14" s="27"/>
      <c r="C14" s="27"/>
      <c r="D14" s="27" t="s">
        <v>4</v>
      </c>
      <c r="E14" s="27"/>
      <c r="F14" s="33" t="s">
        <v>55</v>
      </c>
      <c r="G14" s="33" t="s">
        <v>58</v>
      </c>
      <c r="H14" s="33" t="s">
        <v>74</v>
      </c>
      <c r="I14" s="33" t="s">
        <v>60</v>
      </c>
      <c r="J14" s="33" t="s">
        <v>75</v>
      </c>
      <c r="K14" s="33" t="s">
        <v>76</v>
      </c>
      <c r="L14" s="27" t="s">
        <v>6</v>
      </c>
      <c r="M14" s="34" t="s">
        <v>61</v>
      </c>
      <c r="N14" s="35" t="s">
        <v>69</v>
      </c>
      <c r="O14" s="34"/>
      <c r="P14" s="34"/>
      <c r="Q14" s="34" t="s">
        <v>50</v>
      </c>
      <c r="R14" s="36"/>
      <c r="S14" s="37">
        <v>8.9499999999999993</v>
      </c>
      <c r="T14" s="34" t="s">
        <v>3</v>
      </c>
      <c r="U14" s="34">
        <v>76</v>
      </c>
      <c r="V14" s="34">
        <v>21</v>
      </c>
      <c r="W14" s="34">
        <v>31</v>
      </c>
      <c r="X14" s="34"/>
      <c r="Y14" s="35">
        <v>6</v>
      </c>
      <c r="Z14" s="36">
        <f t="shared" ref="Z14:Z25" si="27">IF(U14="","",U14*V14*W14/1000000)</f>
        <v>0.05</v>
      </c>
      <c r="AA14" s="36">
        <f t="shared" ref="AA14:AA25" si="28">IF(Y14="","",67/Z14*Y14)</f>
        <v>8040</v>
      </c>
      <c r="AB14" s="34">
        <v>3300</v>
      </c>
      <c r="AC14" s="36">
        <f t="shared" ref="AC14:AC25" si="29">IF(ISERROR(AB14/AA14),"",AB14/AA14)</f>
        <v>0.41</v>
      </c>
      <c r="AD14" s="34" t="s">
        <v>54</v>
      </c>
      <c r="AE14" s="34">
        <v>0.39</v>
      </c>
      <c r="AF14" s="36">
        <f t="shared" ref="AF14:AF25" si="30">IF(ISERROR(S14*AE14),"",S14*AE14)</f>
        <v>3.49</v>
      </c>
      <c r="AG14" s="36">
        <f t="shared" ref="AG14:AG25" si="31">IF(ISERROR(S14+AC14+AF14),"",S14+AC14+AF14)</f>
        <v>12.85</v>
      </c>
      <c r="AH14" s="34">
        <v>0.1</v>
      </c>
      <c r="AI14" s="36">
        <f t="shared" ref="AI14:AI25" si="32">IF(ISERROR(AT14*AH14),"",AT14*AH14)</f>
        <v>2.7</v>
      </c>
      <c r="AJ14" s="34">
        <v>0.1</v>
      </c>
      <c r="AK14" s="36">
        <f t="shared" ref="AK14:AK25" si="33">IF(ISERROR(AT14*AJ14),"",AT14*AJ14)</f>
        <v>2.7</v>
      </c>
      <c r="AL14" s="34">
        <v>0.1</v>
      </c>
      <c r="AM14" s="36">
        <f t="shared" ref="AM14:AM25" si="34">IF(ISERROR(AT14*AL14),"",AT14*AL14)</f>
        <v>2.7</v>
      </c>
      <c r="AN14" s="36">
        <f t="shared" si="8"/>
        <v>0.15</v>
      </c>
      <c r="AO14" s="34">
        <v>0.08</v>
      </c>
      <c r="AP14" s="36">
        <f t="shared" ref="AP14:AP25" si="35">IF(ISERROR(AT14*AO14),"",AT14*AO14)</f>
        <v>2.16</v>
      </c>
      <c r="AQ14" s="36">
        <f t="shared" ref="AQ14:AQ25" si="36">IF(ISERROR(AI14+AK14+AM14+AN14+AP14),"",AI14+AK14+AM14+AN14+AP14)</f>
        <v>10.41</v>
      </c>
      <c r="AR14" s="36">
        <f t="shared" ref="AR14:AR25" si="37">IF(ISERROR(AG14+AQ14),"",AG14+AQ14)</f>
        <v>23.26</v>
      </c>
      <c r="AS14" s="38">
        <f t="shared" ref="AS14:AS25" si="38">IF(ISERROR((AT14-AR14)/AT14),"",(AT14-AR14)/AT14)</f>
        <v>0.14000000000000001</v>
      </c>
      <c r="AT14" s="34">
        <v>26.95</v>
      </c>
      <c r="AU14" s="36">
        <v>28.3</v>
      </c>
      <c r="AV14" s="34">
        <v>59.99</v>
      </c>
      <c r="AW14" s="38">
        <f t="shared" ref="AW14:AW25" si="39">IF(ISERROR((AV14-AU14)/AV14),"",(AV14-AU14)/AV14)</f>
        <v>0.53</v>
      </c>
      <c r="AX14" s="34"/>
    </row>
    <row r="15" spans="1:50" ht="14.45" customHeight="1" x14ac:dyDescent="0.25">
      <c r="A15" s="26">
        <v>14</v>
      </c>
      <c r="B15" s="27"/>
      <c r="C15" s="27"/>
      <c r="D15" s="27" t="s">
        <v>4</v>
      </c>
      <c r="E15" s="27"/>
      <c r="F15" s="33" t="s">
        <v>55</v>
      </c>
      <c r="G15" s="33" t="s">
        <v>58</v>
      </c>
      <c r="H15" s="33" t="s">
        <v>74</v>
      </c>
      <c r="I15" s="33" t="s">
        <v>60</v>
      </c>
      <c r="J15" s="33" t="s">
        <v>75</v>
      </c>
      <c r="K15" s="33" t="s">
        <v>76</v>
      </c>
      <c r="L15" s="27" t="s">
        <v>6</v>
      </c>
      <c r="M15" s="34" t="s">
        <v>62</v>
      </c>
      <c r="N15" s="35" t="s">
        <v>69</v>
      </c>
      <c r="O15" s="34"/>
      <c r="P15" s="34"/>
      <c r="Q15" s="34" t="s">
        <v>50</v>
      </c>
      <c r="R15" s="36"/>
      <c r="S15" s="37">
        <v>9.7200000000000006</v>
      </c>
      <c r="T15" s="34" t="s">
        <v>3</v>
      </c>
      <c r="U15" s="34">
        <v>81</v>
      </c>
      <c r="V15" s="34">
        <v>21</v>
      </c>
      <c r="W15" s="34">
        <v>31</v>
      </c>
      <c r="X15" s="34"/>
      <c r="Y15" s="35">
        <v>6</v>
      </c>
      <c r="Z15" s="36">
        <f t="shared" si="27"/>
        <v>0.05</v>
      </c>
      <c r="AA15" s="36">
        <f t="shared" si="28"/>
        <v>8040</v>
      </c>
      <c r="AB15" s="34">
        <v>3300</v>
      </c>
      <c r="AC15" s="36">
        <f t="shared" si="29"/>
        <v>0.41</v>
      </c>
      <c r="AD15" s="34" t="s">
        <v>54</v>
      </c>
      <c r="AE15" s="34">
        <v>0.39</v>
      </c>
      <c r="AF15" s="36">
        <f t="shared" si="30"/>
        <v>3.79</v>
      </c>
      <c r="AG15" s="36">
        <f t="shared" si="31"/>
        <v>13.92</v>
      </c>
      <c r="AH15" s="34">
        <v>0.1</v>
      </c>
      <c r="AI15" s="36">
        <f t="shared" si="32"/>
        <v>2.78</v>
      </c>
      <c r="AJ15" s="34">
        <v>0.1</v>
      </c>
      <c r="AK15" s="36">
        <f t="shared" si="33"/>
        <v>2.78</v>
      </c>
      <c r="AL15" s="34">
        <v>0.1</v>
      </c>
      <c r="AM15" s="36">
        <f t="shared" si="34"/>
        <v>2.78</v>
      </c>
      <c r="AN15" s="36">
        <f t="shared" si="8"/>
        <v>0.11</v>
      </c>
      <c r="AO15" s="34">
        <v>0.08</v>
      </c>
      <c r="AP15" s="36">
        <f t="shared" si="35"/>
        <v>2.2200000000000002</v>
      </c>
      <c r="AQ15" s="36">
        <f t="shared" si="36"/>
        <v>10.67</v>
      </c>
      <c r="AR15" s="36">
        <f t="shared" si="37"/>
        <v>24.59</v>
      </c>
      <c r="AS15" s="38">
        <f t="shared" si="38"/>
        <v>0.11</v>
      </c>
      <c r="AT15" s="34">
        <v>27.75</v>
      </c>
      <c r="AU15" s="36">
        <v>29.14</v>
      </c>
      <c r="AV15" s="34">
        <v>62.99</v>
      </c>
      <c r="AW15" s="38">
        <f t="shared" si="39"/>
        <v>0.54</v>
      </c>
      <c r="AX15" s="34"/>
    </row>
    <row r="16" spans="1:50" ht="14.45" customHeight="1" x14ac:dyDescent="0.25">
      <c r="A16" s="26">
        <v>15</v>
      </c>
      <c r="B16" s="27"/>
      <c r="C16" s="27"/>
      <c r="D16" s="27" t="s">
        <v>4</v>
      </c>
      <c r="E16" s="27"/>
      <c r="F16" s="33" t="s">
        <v>55</v>
      </c>
      <c r="G16" s="33" t="s">
        <v>58</v>
      </c>
      <c r="H16" s="33" t="s">
        <v>74</v>
      </c>
      <c r="I16" s="33" t="s">
        <v>60</v>
      </c>
      <c r="J16" s="33" t="s">
        <v>75</v>
      </c>
      <c r="K16" s="33" t="s">
        <v>76</v>
      </c>
      <c r="L16" s="27" t="s">
        <v>6</v>
      </c>
      <c r="M16" s="34" t="s">
        <v>63</v>
      </c>
      <c r="N16" s="35" t="s">
        <v>69</v>
      </c>
      <c r="O16" s="34"/>
      <c r="P16" s="34"/>
      <c r="Q16" s="34" t="s">
        <v>50</v>
      </c>
      <c r="R16" s="36"/>
      <c r="S16" s="37">
        <v>10.11</v>
      </c>
      <c r="T16" s="34" t="s">
        <v>3</v>
      </c>
      <c r="U16" s="34">
        <v>87</v>
      </c>
      <c r="V16" s="34">
        <v>21</v>
      </c>
      <c r="W16" s="34">
        <v>31</v>
      </c>
      <c r="X16" s="34"/>
      <c r="Y16" s="35">
        <v>6</v>
      </c>
      <c r="Z16" s="36">
        <f t="shared" si="27"/>
        <v>0.06</v>
      </c>
      <c r="AA16" s="36">
        <f t="shared" si="28"/>
        <v>6700</v>
      </c>
      <c r="AB16" s="34">
        <v>3300</v>
      </c>
      <c r="AC16" s="36">
        <f t="shared" si="29"/>
        <v>0.49</v>
      </c>
      <c r="AD16" s="34" t="s">
        <v>54</v>
      </c>
      <c r="AE16" s="34">
        <v>0.39</v>
      </c>
      <c r="AF16" s="36">
        <f t="shared" si="30"/>
        <v>3.94</v>
      </c>
      <c r="AG16" s="36">
        <f t="shared" si="31"/>
        <v>14.54</v>
      </c>
      <c r="AH16" s="34">
        <v>0.1</v>
      </c>
      <c r="AI16" s="36">
        <f t="shared" si="32"/>
        <v>2.88</v>
      </c>
      <c r="AJ16" s="34">
        <v>0.1</v>
      </c>
      <c r="AK16" s="36">
        <f t="shared" si="33"/>
        <v>2.88</v>
      </c>
      <c r="AL16" s="34">
        <v>0.1</v>
      </c>
      <c r="AM16" s="36">
        <f t="shared" si="34"/>
        <v>2.88</v>
      </c>
      <c r="AN16" s="36">
        <f t="shared" si="8"/>
        <v>0.06</v>
      </c>
      <c r="AO16" s="34">
        <v>0.08</v>
      </c>
      <c r="AP16" s="36">
        <f t="shared" si="35"/>
        <v>2.2999999999999998</v>
      </c>
      <c r="AQ16" s="36">
        <f t="shared" si="36"/>
        <v>11</v>
      </c>
      <c r="AR16" s="36">
        <f t="shared" si="37"/>
        <v>25.54</v>
      </c>
      <c r="AS16" s="38">
        <f t="shared" si="38"/>
        <v>0.11</v>
      </c>
      <c r="AT16" s="34">
        <v>28.75</v>
      </c>
      <c r="AU16" s="36">
        <v>30.19</v>
      </c>
      <c r="AV16" s="34">
        <v>64.989999999999995</v>
      </c>
      <c r="AW16" s="38">
        <f t="shared" si="39"/>
        <v>0.54</v>
      </c>
      <c r="AX16" s="34"/>
    </row>
    <row r="17" spans="1:50" ht="14.45" customHeight="1" x14ac:dyDescent="0.25">
      <c r="A17" s="26">
        <v>16</v>
      </c>
      <c r="B17" s="27"/>
      <c r="C17" s="27"/>
      <c r="D17" s="27" t="s">
        <v>4</v>
      </c>
      <c r="E17" s="27"/>
      <c r="F17" s="33" t="s">
        <v>55</v>
      </c>
      <c r="G17" s="33" t="s">
        <v>58</v>
      </c>
      <c r="H17" s="33" t="s">
        <v>74</v>
      </c>
      <c r="I17" s="33" t="s">
        <v>60</v>
      </c>
      <c r="J17" s="33" t="s">
        <v>75</v>
      </c>
      <c r="K17" s="33" t="s">
        <v>76</v>
      </c>
      <c r="L17" s="27" t="s">
        <v>6</v>
      </c>
      <c r="M17" s="34" t="s">
        <v>64</v>
      </c>
      <c r="N17" s="35" t="s">
        <v>69</v>
      </c>
      <c r="O17" s="34"/>
      <c r="P17" s="34"/>
      <c r="Q17" s="34" t="s">
        <v>50</v>
      </c>
      <c r="R17" s="36"/>
      <c r="S17" s="37">
        <v>10.78</v>
      </c>
      <c r="T17" s="34" t="s">
        <v>3</v>
      </c>
      <c r="U17" s="34">
        <v>91</v>
      </c>
      <c r="V17" s="34">
        <v>21</v>
      </c>
      <c r="W17" s="34">
        <v>31</v>
      </c>
      <c r="X17" s="34"/>
      <c r="Y17" s="35">
        <v>6</v>
      </c>
      <c r="Z17" s="36">
        <f t="shared" si="27"/>
        <v>0.06</v>
      </c>
      <c r="AA17" s="36">
        <f t="shared" si="28"/>
        <v>6700</v>
      </c>
      <c r="AB17" s="34">
        <v>3300</v>
      </c>
      <c r="AC17" s="36">
        <f t="shared" si="29"/>
        <v>0.49</v>
      </c>
      <c r="AD17" s="34" t="s">
        <v>54</v>
      </c>
      <c r="AE17" s="34">
        <v>0.39</v>
      </c>
      <c r="AF17" s="36">
        <f t="shared" si="30"/>
        <v>4.2</v>
      </c>
      <c r="AG17" s="36">
        <f t="shared" si="31"/>
        <v>15.47</v>
      </c>
      <c r="AH17" s="34">
        <v>0.1</v>
      </c>
      <c r="AI17" s="36">
        <f t="shared" si="32"/>
        <v>2.98</v>
      </c>
      <c r="AJ17" s="34">
        <v>0.1</v>
      </c>
      <c r="AK17" s="36">
        <f t="shared" si="33"/>
        <v>2.98</v>
      </c>
      <c r="AL17" s="34">
        <v>0.1</v>
      </c>
      <c r="AM17" s="36">
        <f t="shared" si="34"/>
        <v>2.98</v>
      </c>
      <c r="AN17" s="36">
        <f t="shared" si="8"/>
        <v>0.01</v>
      </c>
      <c r="AO17" s="34">
        <v>0.08</v>
      </c>
      <c r="AP17" s="36">
        <f t="shared" si="35"/>
        <v>2.38</v>
      </c>
      <c r="AQ17" s="36">
        <f t="shared" si="36"/>
        <v>11.33</v>
      </c>
      <c r="AR17" s="36">
        <f t="shared" si="37"/>
        <v>26.8</v>
      </c>
      <c r="AS17" s="38">
        <f t="shared" si="38"/>
        <v>0.1</v>
      </c>
      <c r="AT17" s="34">
        <v>29.75</v>
      </c>
      <c r="AU17" s="36">
        <v>31.24</v>
      </c>
      <c r="AV17" s="34">
        <v>66.989999999999995</v>
      </c>
      <c r="AW17" s="38">
        <f t="shared" si="39"/>
        <v>0.53</v>
      </c>
      <c r="AX17" s="34"/>
    </row>
    <row r="18" spans="1:50" ht="14.45" customHeight="1" x14ac:dyDescent="0.25">
      <c r="A18" s="26">
        <v>17</v>
      </c>
      <c r="B18" s="27"/>
      <c r="C18" s="27"/>
      <c r="D18" s="27" t="s">
        <v>4</v>
      </c>
      <c r="E18" s="27"/>
      <c r="F18" s="33" t="s">
        <v>55</v>
      </c>
      <c r="G18" s="33" t="s">
        <v>58</v>
      </c>
      <c r="H18" s="33" t="s">
        <v>74</v>
      </c>
      <c r="I18" s="33" t="s">
        <v>60</v>
      </c>
      <c r="J18" s="33" t="s">
        <v>75</v>
      </c>
      <c r="K18" s="33" t="s">
        <v>76</v>
      </c>
      <c r="L18" s="27" t="s">
        <v>6</v>
      </c>
      <c r="M18" s="34" t="s">
        <v>65</v>
      </c>
      <c r="N18" s="35" t="s">
        <v>69</v>
      </c>
      <c r="O18" s="34"/>
      <c r="P18" s="34"/>
      <c r="Q18" s="34" t="s">
        <v>50</v>
      </c>
      <c r="R18" s="36"/>
      <c r="S18" s="37">
        <v>10.84</v>
      </c>
      <c r="T18" s="34" t="s">
        <v>3</v>
      </c>
      <c r="U18" s="34">
        <v>94</v>
      </c>
      <c r="V18" s="34">
        <v>21</v>
      </c>
      <c r="W18" s="34">
        <v>31</v>
      </c>
      <c r="X18" s="34"/>
      <c r="Y18" s="35">
        <v>6</v>
      </c>
      <c r="Z18" s="36">
        <f t="shared" si="27"/>
        <v>0.06</v>
      </c>
      <c r="AA18" s="36">
        <f t="shared" si="28"/>
        <v>6700</v>
      </c>
      <c r="AB18" s="34">
        <v>3300</v>
      </c>
      <c r="AC18" s="36">
        <f t="shared" si="29"/>
        <v>0.49</v>
      </c>
      <c r="AD18" s="34" t="s">
        <v>54</v>
      </c>
      <c r="AE18" s="34">
        <v>0.39</v>
      </c>
      <c r="AF18" s="36">
        <f t="shared" si="30"/>
        <v>4.2300000000000004</v>
      </c>
      <c r="AG18" s="36">
        <f t="shared" si="31"/>
        <v>15.56</v>
      </c>
      <c r="AH18" s="34">
        <v>0.1</v>
      </c>
      <c r="AI18" s="36">
        <f t="shared" si="32"/>
        <v>3.03</v>
      </c>
      <c r="AJ18" s="34">
        <v>0.1</v>
      </c>
      <c r="AK18" s="36">
        <f t="shared" si="33"/>
        <v>3.03</v>
      </c>
      <c r="AL18" s="34">
        <v>0.1</v>
      </c>
      <c r="AM18" s="36">
        <f t="shared" si="34"/>
        <v>3.03</v>
      </c>
      <c r="AN18" s="36">
        <f t="shared" si="8"/>
        <v>0</v>
      </c>
      <c r="AO18" s="34">
        <v>0.08</v>
      </c>
      <c r="AP18" s="36">
        <f t="shared" si="35"/>
        <v>2.42</v>
      </c>
      <c r="AQ18" s="36">
        <f t="shared" si="36"/>
        <v>11.51</v>
      </c>
      <c r="AR18" s="36">
        <f t="shared" si="37"/>
        <v>27.07</v>
      </c>
      <c r="AS18" s="38">
        <f t="shared" si="38"/>
        <v>0.11</v>
      </c>
      <c r="AT18" s="34">
        <v>30.25</v>
      </c>
      <c r="AU18" s="36">
        <v>31.76</v>
      </c>
      <c r="AV18" s="34">
        <v>69.989999999999995</v>
      </c>
      <c r="AW18" s="38">
        <f t="shared" si="39"/>
        <v>0.55000000000000004</v>
      </c>
      <c r="AX18" s="34"/>
    </row>
    <row r="19" spans="1:50" ht="14.45" customHeight="1" x14ac:dyDescent="0.25">
      <c r="A19" s="26">
        <v>18</v>
      </c>
      <c r="B19" s="27"/>
      <c r="C19" s="27"/>
      <c r="D19" s="27" t="s">
        <v>4</v>
      </c>
      <c r="E19" s="27"/>
      <c r="F19" s="33" t="s">
        <v>55</v>
      </c>
      <c r="G19" s="33" t="s">
        <v>58</v>
      </c>
      <c r="H19" s="33" t="s">
        <v>74</v>
      </c>
      <c r="I19" s="33" t="s">
        <v>60</v>
      </c>
      <c r="J19" s="33" t="s">
        <v>75</v>
      </c>
      <c r="K19" s="33" t="s">
        <v>76</v>
      </c>
      <c r="L19" s="27" t="s">
        <v>6</v>
      </c>
      <c r="M19" s="34" t="s">
        <v>66</v>
      </c>
      <c r="N19" s="35" t="s">
        <v>69</v>
      </c>
      <c r="O19" s="34"/>
      <c r="P19" s="34"/>
      <c r="Q19" s="34" t="s">
        <v>50</v>
      </c>
      <c r="R19" s="36"/>
      <c r="S19" s="37">
        <v>10.89</v>
      </c>
      <c r="T19" s="34" t="s">
        <v>3</v>
      </c>
      <c r="U19" s="34">
        <v>88</v>
      </c>
      <c r="V19" s="34">
        <v>21</v>
      </c>
      <c r="W19" s="34">
        <v>31</v>
      </c>
      <c r="X19" s="34"/>
      <c r="Y19" s="35">
        <v>6</v>
      </c>
      <c r="Z19" s="36">
        <f t="shared" si="27"/>
        <v>0.06</v>
      </c>
      <c r="AA19" s="36">
        <f t="shared" si="28"/>
        <v>6700</v>
      </c>
      <c r="AB19" s="34">
        <v>3300</v>
      </c>
      <c r="AC19" s="36">
        <f t="shared" si="29"/>
        <v>0.49</v>
      </c>
      <c r="AD19" s="34" t="s">
        <v>54</v>
      </c>
      <c r="AE19" s="34">
        <v>0.39</v>
      </c>
      <c r="AF19" s="36">
        <f t="shared" si="30"/>
        <v>4.25</v>
      </c>
      <c r="AG19" s="36">
        <f t="shared" si="31"/>
        <v>15.63</v>
      </c>
      <c r="AH19" s="34">
        <v>0.1</v>
      </c>
      <c r="AI19" s="36">
        <f t="shared" si="32"/>
        <v>3.13</v>
      </c>
      <c r="AJ19" s="34">
        <v>0.1</v>
      </c>
      <c r="AK19" s="36">
        <f t="shared" si="33"/>
        <v>3.13</v>
      </c>
      <c r="AL19" s="34">
        <v>0.1</v>
      </c>
      <c r="AM19" s="36">
        <f t="shared" si="34"/>
        <v>3.13</v>
      </c>
      <c r="AN19" s="36">
        <f t="shared" si="8"/>
        <v>0</v>
      </c>
      <c r="AO19" s="34">
        <v>0.08</v>
      </c>
      <c r="AP19" s="36">
        <f t="shared" si="35"/>
        <v>2.5</v>
      </c>
      <c r="AQ19" s="36">
        <f t="shared" si="36"/>
        <v>11.89</v>
      </c>
      <c r="AR19" s="36">
        <f t="shared" si="37"/>
        <v>27.52</v>
      </c>
      <c r="AS19" s="38">
        <f t="shared" si="38"/>
        <v>0.12</v>
      </c>
      <c r="AT19" s="34">
        <v>31.25</v>
      </c>
      <c r="AU19" s="36">
        <v>32.81</v>
      </c>
      <c r="AV19" s="34">
        <v>72.989999999999995</v>
      </c>
      <c r="AW19" s="38">
        <f t="shared" si="39"/>
        <v>0.55000000000000004</v>
      </c>
      <c r="AX19" s="34"/>
    </row>
    <row r="20" spans="1:50" ht="14.45" customHeight="1" x14ac:dyDescent="0.25">
      <c r="A20" s="26">
        <v>19</v>
      </c>
      <c r="B20" s="27"/>
      <c r="C20" s="27"/>
      <c r="D20" s="27" t="s">
        <v>4</v>
      </c>
      <c r="E20" s="27"/>
      <c r="F20" s="33" t="s">
        <v>55</v>
      </c>
      <c r="G20" s="33" t="s">
        <v>58</v>
      </c>
      <c r="H20" s="33" t="s">
        <v>74</v>
      </c>
      <c r="I20" s="33" t="s">
        <v>60</v>
      </c>
      <c r="J20" s="33" t="s">
        <v>75</v>
      </c>
      <c r="K20" s="33" t="s">
        <v>76</v>
      </c>
      <c r="L20" s="27" t="s">
        <v>6</v>
      </c>
      <c r="M20" s="34" t="s">
        <v>61</v>
      </c>
      <c r="N20" s="35" t="s">
        <v>70</v>
      </c>
      <c r="O20" s="34"/>
      <c r="P20" s="34"/>
      <c r="Q20" s="34" t="s">
        <v>50</v>
      </c>
      <c r="R20" s="36"/>
      <c r="S20" s="37">
        <v>8.9499999999999993</v>
      </c>
      <c r="T20" s="34" t="s">
        <v>3</v>
      </c>
      <c r="U20" s="34">
        <v>76</v>
      </c>
      <c r="V20" s="34">
        <v>21</v>
      </c>
      <c r="W20" s="34">
        <v>31</v>
      </c>
      <c r="X20" s="34"/>
      <c r="Y20" s="35">
        <v>6</v>
      </c>
      <c r="Z20" s="36">
        <f t="shared" si="27"/>
        <v>0.05</v>
      </c>
      <c r="AA20" s="36">
        <f t="shared" si="28"/>
        <v>8040</v>
      </c>
      <c r="AB20" s="34">
        <v>3300</v>
      </c>
      <c r="AC20" s="36">
        <f t="shared" si="29"/>
        <v>0.41</v>
      </c>
      <c r="AD20" s="34" t="s">
        <v>54</v>
      </c>
      <c r="AE20" s="34">
        <v>0.39</v>
      </c>
      <c r="AF20" s="36">
        <f t="shared" si="30"/>
        <v>3.49</v>
      </c>
      <c r="AG20" s="36">
        <f t="shared" si="31"/>
        <v>12.85</v>
      </c>
      <c r="AH20" s="34">
        <v>0.1</v>
      </c>
      <c r="AI20" s="36">
        <f t="shared" si="32"/>
        <v>2.7</v>
      </c>
      <c r="AJ20" s="34">
        <v>0.1</v>
      </c>
      <c r="AK20" s="36">
        <f t="shared" si="33"/>
        <v>2.7</v>
      </c>
      <c r="AL20" s="34">
        <v>0.1</v>
      </c>
      <c r="AM20" s="36">
        <f t="shared" si="34"/>
        <v>2.7</v>
      </c>
      <c r="AN20" s="36">
        <f t="shared" si="8"/>
        <v>0.15</v>
      </c>
      <c r="AO20" s="34">
        <v>0.08</v>
      </c>
      <c r="AP20" s="36">
        <f t="shared" si="35"/>
        <v>2.16</v>
      </c>
      <c r="AQ20" s="36">
        <f t="shared" si="36"/>
        <v>10.41</v>
      </c>
      <c r="AR20" s="36">
        <f t="shared" si="37"/>
        <v>23.26</v>
      </c>
      <c r="AS20" s="38">
        <f t="shared" si="38"/>
        <v>0.14000000000000001</v>
      </c>
      <c r="AT20" s="34">
        <v>26.95</v>
      </c>
      <c r="AU20" s="36">
        <v>28.3</v>
      </c>
      <c r="AV20" s="34">
        <v>59.99</v>
      </c>
      <c r="AW20" s="38">
        <f t="shared" si="39"/>
        <v>0.53</v>
      </c>
      <c r="AX20" s="34"/>
    </row>
    <row r="21" spans="1:50" ht="14.45" customHeight="1" x14ac:dyDescent="0.25">
      <c r="A21" s="26">
        <v>20</v>
      </c>
      <c r="B21" s="27"/>
      <c r="C21" s="27"/>
      <c r="D21" s="27" t="s">
        <v>4</v>
      </c>
      <c r="E21" s="27"/>
      <c r="F21" s="33" t="s">
        <v>55</v>
      </c>
      <c r="G21" s="33" t="s">
        <v>58</v>
      </c>
      <c r="H21" s="33" t="s">
        <v>74</v>
      </c>
      <c r="I21" s="33" t="s">
        <v>60</v>
      </c>
      <c r="J21" s="33" t="s">
        <v>75</v>
      </c>
      <c r="K21" s="33" t="s">
        <v>76</v>
      </c>
      <c r="L21" s="27" t="s">
        <v>6</v>
      </c>
      <c r="M21" s="34" t="s">
        <v>62</v>
      </c>
      <c r="N21" s="35" t="s">
        <v>70</v>
      </c>
      <c r="O21" s="34"/>
      <c r="P21" s="34"/>
      <c r="Q21" s="34" t="s">
        <v>50</v>
      </c>
      <c r="R21" s="36"/>
      <c r="S21" s="37">
        <v>9.7200000000000006</v>
      </c>
      <c r="T21" s="34" t="s">
        <v>3</v>
      </c>
      <c r="U21" s="34">
        <v>81</v>
      </c>
      <c r="V21" s="34">
        <v>21</v>
      </c>
      <c r="W21" s="34">
        <v>31</v>
      </c>
      <c r="X21" s="34"/>
      <c r="Y21" s="35">
        <v>6</v>
      </c>
      <c r="Z21" s="36">
        <f t="shared" si="27"/>
        <v>0.05</v>
      </c>
      <c r="AA21" s="36">
        <f t="shared" si="28"/>
        <v>8040</v>
      </c>
      <c r="AB21" s="34">
        <v>3300</v>
      </c>
      <c r="AC21" s="36">
        <f t="shared" si="29"/>
        <v>0.41</v>
      </c>
      <c r="AD21" s="34" t="s">
        <v>54</v>
      </c>
      <c r="AE21" s="34">
        <v>0.39</v>
      </c>
      <c r="AF21" s="36">
        <f t="shared" si="30"/>
        <v>3.79</v>
      </c>
      <c r="AG21" s="36">
        <f t="shared" si="31"/>
        <v>13.92</v>
      </c>
      <c r="AH21" s="34">
        <v>0.1</v>
      </c>
      <c r="AI21" s="36">
        <f t="shared" si="32"/>
        <v>2.78</v>
      </c>
      <c r="AJ21" s="34">
        <v>0.1</v>
      </c>
      <c r="AK21" s="36">
        <f t="shared" si="33"/>
        <v>2.78</v>
      </c>
      <c r="AL21" s="34">
        <v>0.1</v>
      </c>
      <c r="AM21" s="36">
        <f t="shared" si="34"/>
        <v>2.78</v>
      </c>
      <c r="AN21" s="36">
        <f t="shared" si="8"/>
        <v>0.11</v>
      </c>
      <c r="AO21" s="34">
        <v>0.08</v>
      </c>
      <c r="AP21" s="36">
        <f t="shared" si="35"/>
        <v>2.2200000000000002</v>
      </c>
      <c r="AQ21" s="36">
        <f t="shared" si="36"/>
        <v>10.67</v>
      </c>
      <c r="AR21" s="36">
        <f t="shared" si="37"/>
        <v>24.59</v>
      </c>
      <c r="AS21" s="38">
        <f t="shared" si="38"/>
        <v>0.11</v>
      </c>
      <c r="AT21" s="34">
        <v>27.75</v>
      </c>
      <c r="AU21" s="36">
        <v>29.14</v>
      </c>
      <c r="AV21" s="34">
        <v>62.99</v>
      </c>
      <c r="AW21" s="38">
        <f t="shared" si="39"/>
        <v>0.54</v>
      </c>
      <c r="AX21" s="34"/>
    </row>
    <row r="22" spans="1:50" ht="14.45" customHeight="1" x14ac:dyDescent="0.25">
      <c r="A22" s="26">
        <v>21</v>
      </c>
      <c r="B22" s="27"/>
      <c r="C22" s="27"/>
      <c r="D22" s="27" t="s">
        <v>4</v>
      </c>
      <c r="E22" s="27"/>
      <c r="F22" s="33" t="s">
        <v>55</v>
      </c>
      <c r="G22" s="33" t="s">
        <v>58</v>
      </c>
      <c r="H22" s="33" t="s">
        <v>74</v>
      </c>
      <c r="I22" s="33" t="s">
        <v>60</v>
      </c>
      <c r="J22" s="33" t="s">
        <v>75</v>
      </c>
      <c r="K22" s="33" t="s">
        <v>76</v>
      </c>
      <c r="L22" s="27" t="s">
        <v>6</v>
      </c>
      <c r="M22" s="34" t="s">
        <v>63</v>
      </c>
      <c r="N22" s="35" t="s">
        <v>70</v>
      </c>
      <c r="O22" s="34"/>
      <c r="P22" s="34"/>
      <c r="Q22" s="34" t="s">
        <v>50</v>
      </c>
      <c r="R22" s="36"/>
      <c r="S22" s="37">
        <v>10.11</v>
      </c>
      <c r="T22" s="34" t="s">
        <v>3</v>
      </c>
      <c r="U22" s="34">
        <v>87</v>
      </c>
      <c r="V22" s="34">
        <v>21</v>
      </c>
      <c r="W22" s="34">
        <v>31</v>
      </c>
      <c r="X22" s="34"/>
      <c r="Y22" s="35">
        <v>6</v>
      </c>
      <c r="Z22" s="36">
        <f t="shared" si="27"/>
        <v>0.06</v>
      </c>
      <c r="AA22" s="36">
        <f t="shared" si="28"/>
        <v>6700</v>
      </c>
      <c r="AB22" s="34">
        <v>3300</v>
      </c>
      <c r="AC22" s="36">
        <f t="shared" si="29"/>
        <v>0.49</v>
      </c>
      <c r="AD22" s="34" t="s">
        <v>54</v>
      </c>
      <c r="AE22" s="34">
        <v>0.39</v>
      </c>
      <c r="AF22" s="36">
        <f t="shared" si="30"/>
        <v>3.94</v>
      </c>
      <c r="AG22" s="36">
        <f t="shared" si="31"/>
        <v>14.54</v>
      </c>
      <c r="AH22" s="34">
        <v>0.1</v>
      </c>
      <c r="AI22" s="36">
        <f t="shared" si="32"/>
        <v>2.88</v>
      </c>
      <c r="AJ22" s="34">
        <v>0.1</v>
      </c>
      <c r="AK22" s="36">
        <f t="shared" si="33"/>
        <v>2.88</v>
      </c>
      <c r="AL22" s="34">
        <v>0.1</v>
      </c>
      <c r="AM22" s="36">
        <f t="shared" si="34"/>
        <v>2.88</v>
      </c>
      <c r="AN22" s="36">
        <f t="shared" si="8"/>
        <v>0.06</v>
      </c>
      <c r="AO22" s="34">
        <v>0.08</v>
      </c>
      <c r="AP22" s="36">
        <f t="shared" si="35"/>
        <v>2.2999999999999998</v>
      </c>
      <c r="AQ22" s="36">
        <f t="shared" si="36"/>
        <v>11</v>
      </c>
      <c r="AR22" s="36">
        <f t="shared" si="37"/>
        <v>25.54</v>
      </c>
      <c r="AS22" s="38">
        <f t="shared" si="38"/>
        <v>0.11</v>
      </c>
      <c r="AT22" s="34">
        <v>28.75</v>
      </c>
      <c r="AU22" s="36">
        <v>30.19</v>
      </c>
      <c r="AV22" s="34">
        <v>64.989999999999995</v>
      </c>
      <c r="AW22" s="38">
        <f t="shared" si="39"/>
        <v>0.54</v>
      </c>
      <c r="AX22" s="34"/>
    </row>
    <row r="23" spans="1:50" ht="14.45" customHeight="1" x14ac:dyDescent="0.25">
      <c r="A23" s="26">
        <v>22</v>
      </c>
      <c r="B23" s="27"/>
      <c r="C23" s="27"/>
      <c r="D23" s="27" t="s">
        <v>4</v>
      </c>
      <c r="E23" s="27"/>
      <c r="F23" s="33" t="s">
        <v>55</v>
      </c>
      <c r="G23" s="33" t="s">
        <v>58</v>
      </c>
      <c r="H23" s="33" t="s">
        <v>74</v>
      </c>
      <c r="I23" s="33" t="s">
        <v>60</v>
      </c>
      <c r="J23" s="33" t="s">
        <v>75</v>
      </c>
      <c r="K23" s="33" t="s">
        <v>76</v>
      </c>
      <c r="L23" s="27" t="s">
        <v>6</v>
      </c>
      <c r="M23" s="34" t="s">
        <v>64</v>
      </c>
      <c r="N23" s="35" t="s">
        <v>70</v>
      </c>
      <c r="O23" s="34"/>
      <c r="P23" s="34"/>
      <c r="Q23" s="34" t="s">
        <v>50</v>
      </c>
      <c r="R23" s="36"/>
      <c r="S23" s="37">
        <v>10.78</v>
      </c>
      <c r="T23" s="34" t="s">
        <v>3</v>
      </c>
      <c r="U23" s="34">
        <v>91</v>
      </c>
      <c r="V23" s="34">
        <v>21</v>
      </c>
      <c r="W23" s="34">
        <v>31</v>
      </c>
      <c r="X23" s="34"/>
      <c r="Y23" s="35">
        <v>6</v>
      </c>
      <c r="Z23" s="36">
        <f t="shared" si="27"/>
        <v>0.06</v>
      </c>
      <c r="AA23" s="36">
        <f t="shared" si="28"/>
        <v>6700</v>
      </c>
      <c r="AB23" s="34">
        <v>3300</v>
      </c>
      <c r="AC23" s="36">
        <f t="shared" si="29"/>
        <v>0.49</v>
      </c>
      <c r="AD23" s="34" t="s">
        <v>54</v>
      </c>
      <c r="AE23" s="34">
        <v>0.39</v>
      </c>
      <c r="AF23" s="36">
        <f t="shared" si="30"/>
        <v>4.2</v>
      </c>
      <c r="AG23" s="36">
        <f t="shared" si="31"/>
        <v>15.47</v>
      </c>
      <c r="AH23" s="34">
        <v>0.1</v>
      </c>
      <c r="AI23" s="36">
        <f t="shared" si="32"/>
        <v>2.98</v>
      </c>
      <c r="AJ23" s="34">
        <v>0.1</v>
      </c>
      <c r="AK23" s="36">
        <f t="shared" si="33"/>
        <v>2.98</v>
      </c>
      <c r="AL23" s="34">
        <v>0.1</v>
      </c>
      <c r="AM23" s="36">
        <f t="shared" si="34"/>
        <v>2.98</v>
      </c>
      <c r="AN23" s="36">
        <f t="shared" si="8"/>
        <v>0.01</v>
      </c>
      <c r="AO23" s="34">
        <v>0.08</v>
      </c>
      <c r="AP23" s="36">
        <f t="shared" si="35"/>
        <v>2.38</v>
      </c>
      <c r="AQ23" s="36">
        <f t="shared" si="36"/>
        <v>11.33</v>
      </c>
      <c r="AR23" s="36">
        <f t="shared" si="37"/>
        <v>26.8</v>
      </c>
      <c r="AS23" s="38">
        <f t="shared" si="38"/>
        <v>0.1</v>
      </c>
      <c r="AT23" s="34">
        <v>29.75</v>
      </c>
      <c r="AU23" s="36">
        <v>31.24</v>
      </c>
      <c r="AV23" s="34">
        <v>66.989999999999995</v>
      </c>
      <c r="AW23" s="38">
        <f t="shared" si="39"/>
        <v>0.53</v>
      </c>
      <c r="AX23" s="34"/>
    </row>
    <row r="24" spans="1:50" ht="14.45" customHeight="1" x14ac:dyDescent="0.25">
      <c r="A24" s="26">
        <v>23</v>
      </c>
      <c r="B24" s="27"/>
      <c r="C24" s="27"/>
      <c r="D24" s="27" t="s">
        <v>4</v>
      </c>
      <c r="E24" s="27"/>
      <c r="F24" s="33" t="s">
        <v>55</v>
      </c>
      <c r="G24" s="33" t="s">
        <v>58</v>
      </c>
      <c r="H24" s="33" t="s">
        <v>74</v>
      </c>
      <c r="I24" s="33" t="s">
        <v>60</v>
      </c>
      <c r="J24" s="33" t="s">
        <v>75</v>
      </c>
      <c r="K24" s="33" t="s">
        <v>76</v>
      </c>
      <c r="L24" s="27" t="s">
        <v>6</v>
      </c>
      <c r="M24" s="34" t="s">
        <v>65</v>
      </c>
      <c r="N24" s="35" t="s">
        <v>70</v>
      </c>
      <c r="O24" s="34"/>
      <c r="P24" s="34"/>
      <c r="Q24" s="34" t="s">
        <v>50</v>
      </c>
      <c r="R24" s="36"/>
      <c r="S24" s="37">
        <v>10.84</v>
      </c>
      <c r="T24" s="34" t="s">
        <v>3</v>
      </c>
      <c r="U24" s="34">
        <v>94</v>
      </c>
      <c r="V24" s="34">
        <v>21</v>
      </c>
      <c r="W24" s="34">
        <v>31</v>
      </c>
      <c r="X24" s="34"/>
      <c r="Y24" s="35">
        <v>6</v>
      </c>
      <c r="Z24" s="36">
        <f t="shared" si="27"/>
        <v>0.06</v>
      </c>
      <c r="AA24" s="36">
        <f t="shared" si="28"/>
        <v>6700</v>
      </c>
      <c r="AB24" s="34">
        <v>3300</v>
      </c>
      <c r="AC24" s="36">
        <f t="shared" si="29"/>
        <v>0.49</v>
      </c>
      <c r="AD24" s="34" t="s">
        <v>54</v>
      </c>
      <c r="AE24" s="34">
        <v>0.39</v>
      </c>
      <c r="AF24" s="36">
        <f t="shared" si="30"/>
        <v>4.2300000000000004</v>
      </c>
      <c r="AG24" s="36">
        <f t="shared" si="31"/>
        <v>15.56</v>
      </c>
      <c r="AH24" s="34">
        <v>0.1</v>
      </c>
      <c r="AI24" s="36">
        <f t="shared" si="32"/>
        <v>3.03</v>
      </c>
      <c r="AJ24" s="34">
        <v>0.1</v>
      </c>
      <c r="AK24" s="36">
        <f t="shared" si="33"/>
        <v>3.03</v>
      </c>
      <c r="AL24" s="34">
        <v>0.1</v>
      </c>
      <c r="AM24" s="36">
        <f t="shared" si="34"/>
        <v>3.03</v>
      </c>
      <c r="AN24" s="36">
        <f t="shared" si="8"/>
        <v>0</v>
      </c>
      <c r="AO24" s="34">
        <v>0.08</v>
      </c>
      <c r="AP24" s="36">
        <f t="shared" si="35"/>
        <v>2.42</v>
      </c>
      <c r="AQ24" s="36">
        <f t="shared" si="36"/>
        <v>11.51</v>
      </c>
      <c r="AR24" s="36">
        <f t="shared" si="37"/>
        <v>27.07</v>
      </c>
      <c r="AS24" s="38">
        <f t="shared" si="38"/>
        <v>0.11</v>
      </c>
      <c r="AT24" s="34">
        <v>30.25</v>
      </c>
      <c r="AU24" s="36">
        <v>31.76</v>
      </c>
      <c r="AV24" s="34">
        <v>69.989999999999995</v>
      </c>
      <c r="AW24" s="38">
        <f t="shared" si="39"/>
        <v>0.55000000000000004</v>
      </c>
      <c r="AX24" s="34"/>
    </row>
    <row r="25" spans="1:50" ht="14.45" customHeight="1" x14ac:dyDescent="0.25">
      <c r="A25" s="26">
        <v>24</v>
      </c>
      <c r="B25" s="27"/>
      <c r="C25" s="27"/>
      <c r="D25" s="27" t="s">
        <v>4</v>
      </c>
      <c r="E25" s="27"/>
      <c r="F25" s="33" t="s">
        <v>55</v>
      </c>
      <c r="G25" s="33" t="s">
        <v>58</v>
      </c>
      <c r="H25" s="33" t="s">
        <v>74</v>
      </c>
      <c r="I25" s="33" t="s">
        <v>60</v>
      </c>
      <c r="J25" s="33" t="s">
        <v>75</v>
      </c>
      <c r="K25" s="33" t="s">
        <v>76</v>
      </c>
      <c r="L25" s="27" t="s">
        <v>6</v>
      </c>
      <c r="M25" s="34" t="s">
        <v>66</v>
      </c>
      <c r="N25" s="35" t="s">
        <v>70</v>
      </c>
      <c r="O25" s="34"/>
      <c r="P25" s="34"/>
      <c r="Q25" s="34" t="s">
        <v>50</v>
      </c>
      <c r="R25" s="36"/>
      <c r="S25" s="37">
        <v>10.89</v>
      </c>
      <c r="T25" s="34" t="s">
        <v>3</v>
      </c>
      <c r="U25" s="34">
        <v>88</v>
      </c>
      <c r="V25" s="34">
        <v>21</v>
      </c>
      <c r="W25" s="34">
        <v>31</v>
      </c>
      <c r="X25" s="34"/>
      <c r="Y25" s="35">
        <v>6</v>
      </c>
      <c r="Z25" s="36">
        <f t="shared" si="27"/>
        <v>0.06</v>
      </c>
      <c r="AA25" s="36">
        <f t="shared" si="28"/>
        <v>6700</v>
      </c>
      <c r="AB25" s="34">
        <v>3300</v>
      </c>
      <c r="AC25" s="36">
        <f t="shared" si="29"/>
        <v>0.49</v>
      </c>
      <c r="AD25" s="34" t="s">
        <v>54</v>
      </c>
      <c r="AE25" s="34">
        <v>0.39</v>
      </c>
      <c r="AF25" s="36">
        <f t="shared" si="30"/>
        <v>4.25</v>
      </c>
      <c r="AG25" s="36">
        <f t="shared" si="31"/>
        <v>15.63</v>
      </c>
      <c r="AH25" s="34">
        <v>0.1</v>
      </c>
      <c r="AI25" s="36">
        <f t="shared" si="32"/>
        <v>3.13</v>
      </c>
      <c r="AJ25" s="34">
        <v>0.1</v>
      </c>
      <c r="AK25" s="36">
        <f t="shared" si="33"/>
        <v>3.13</v>
      </c>
      <c r="AL25" s="34">
        <v>0.1</v>
      </c>
      <c r="AM25" s="36">
        <f t="shared" si="34"/>
        <v>3.13</v>
      </c>
      <c r="AN25" s="36">
        <f t="shared" si="8"/>
        <v>0</v>
      </c>
      <c r="AO25" s="34">
        <v>0.08</v>
      </c>
      <c r="AP25" s="36">
        <f t="shared" si="35"/>
        <v>2.5</v>
      </c>
      <c r="AQ25" s="36">
        <f t="shared" si="36"/>
        <v>11.89</v>
      </c>
      <c r="AR25" s="36">
        <f t="shared" si="37"/>
        <v>27.52</v>
      </c>
      <c r="AS25" s="38">
        <f t="shared" si="38"/>
        <v>0.12</v>
      </c>
      <c r="AT25" s="34">
        <v>31.25</v>
      </c>
      <c r="AU25" s="36">
        <v>32.81</v>
      </c>
      <c r="AV25" s="34">
        <v>72.989999999999995</v>
      </c>
      <c r="AW25" s="38">
        <f t="shared" si="39"/>
        <v>0.55000000000000004</v>
      </c>
      <c r="AX25" s="34"/>
    </row>
    <row r="26" spans="1:50" x14ac:dyDescent="0.25"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</row>
    <row r="27" spans="1:50" x14ac:dyDescent="0.25"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</row>
    <row r="28" spans="1:50" x14ac:dyDescent="0.25"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</row>
    <row r="29" spans="1:50" x14ac:dyDescent="0.25"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</row>
    <row r="30" spans="1:50" x14ac:dyDescent="0.25"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</row>
    <row r="31" spans="1:50" x14ac:dyDescent="0.25"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</row>
    <row r="32" spans="1:50" x14ac:dyDescent="0.25"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</row>
  </sheetData>
  <sheetProtection insertRows="0" deleteRows="0" sort="0"/>
  <protectedRanges>
    <protectedRange sqref="AT1 AO1 A26:J208 L26:AX208 A2:E25 G2:AX25" name="Range1"/>
    <protectedRange sqref="K26:K219" name="Range1_1"/>
    <protectedRange sqref="F2:F25" name="Range1_5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D2:D25</xm:sqref>
        </x14:dataValidation>
        <x14:dataValidation type="list" allowBlank="1" showInputMessage="1" showErrorMessage="1">
          <x14:formula1>
            <xm:f>#REF!</xm:f>
          </x14:formula1>
          <xm:sqref>L2:L25</xm:sqref>
        </x14:dataValidation>
        <x14:dataValidation type="list" allowBlank="1" showInputMessage="1" showErrorMessage="1">
          <x14:formula1>
            <xm:f>#REF!</xm:f>
          </x14:formula1>
          <xm:sqref>T2:T25</xm:sqref>
        </x14:dataValidation>
        <x14:dataValidation type="list" allowBlank="1" showInputMessage="1" showErrorMessage="1">
          <x14:formula1>
            <xm:f>#REF!</xm:f>
          </x14:formula1>
          <xm:sqref>E2:E25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2025-12-11T08:40:01Z</dcterms:modified>
</cp:coreProperties>
</file>