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90180\Desktop\"/>
    </mc:Choice>
  </mc:AlternateContent>
  <bookViews>
    <workbookView xWindow="0" yWindow="0" windowWidth="28800" windowHeight="12450"/>
  </bookViews>
  <sheets>
    <sheet name="Item" sheetId="5" r:id="rId1"/>
    <sheet name="ValueSelect" sheetId="4" r:id="rId2"/>
  </sheets>
  <externalReferences>
    <externalReference r:id="rId3"/>
  </externalReferences>
  <definedNames>
    <definedName name="_xlnm._FilterDatabase" localSheetId="1" hidden="1">ValueSelect!$A$1:$T$1</definedName>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5251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5" i="5" l="1"/>
  <c r="BQ5" i="5" s="1"/>
  <c r="BB4" i="5"/>
  <c r="BQ4" i="5" s="1"/>
  <c r="BB3" i="5"/>
  <c r="BQ3" i="5" s="1"/>
  <c r="BP5" i="5"/>
  <c r="BL5" i="5"/>
  <c r="BK5" i="5" s="1"/>
  <c r="BD5" i="5"/>
  <c r="AM5" i="5"/>
  <c r="AN5" i="5" s="1"/>
  <c r="AC5" i="5"/>
  <c r="AI5" i="5" s="1"/>
  <c r="AK5" i="5" s="1"/>
  <c r="U5" i="5"/>
  <c r="BP4" i="5"/>
  <c r="BL4" i="5"/>
  <c r="BK4" i="5" s="1"/>
  <c r="BD4" i="5"/>
  <c r="AM4" i="5"/>
  <c r="AN4" i="5" s="1"/>
  <c r="AC4" i="5"/>
  <c r="AI4" i="5" s="1"/>
  <c r="AK4" i="5" s="1"/>
  <c r="U4" i="5"/>
  <c r="BP3" i="5"/>
  <c r="BL3" i="5"/>
  <c r="BK3" i="5" s="1"/>
  <c r="BD3" i="5"/>
  <c r="AM3" i="5"/>
  <c r="AN3" i="5" s="1"/>
  <c r="AC3" i="5"/>
  <c r="AI3" i="5" s="1"/>
  <c r="AK3" i="5" s="1"/>
  <c r="U3" i="5"/>
  <c r="AO5" i="5" l="1"/>
  <c r="AO4" i="5"/>
  <c r="AO3" i="5"/>
  <c r="BJ5" i="5"/>
  <c r="AQ5" i="5"/>
  <c r="AU5" i="5"/>
  <c r="AS5" i="5"/>
  <c r="AX5" i="5"/>
  <c r="BJ4" i="5"/>
  <c r="AQ4" i="5"/>
  <c r="AS4" i="5"/>
  <c r="AU4" i="5"/>
  <c r="AX4" i="5"/>
  <c r="BJ3" i="5"/>
  <c r="AU3" i="5"/>
  <c r="AQ3" i="5"/>
  <c r="AS3" i="5"/>
  <c r="AX3" i="5"/>
  <c r="BM3" i="5" l="1"/>
  <c r="BM4" i="5"/>
  <c r="BM5" i="5"/>
  <c r="AY5" i="5"/>
  <c r="AZ5" i="5" s="1"/>
  <c r="BN5" i="5"/>
  <c r="AY4" i="5"/>
  <c r="AZ4" i="5" s="1"/>
  <c r="BN4" i="5"/>
  <c r="AY3" i="5"/>
  <c r="AZ3" i="5" s="1"/>
  <c r="BN3" i="5"/>
  <c r="BF5" i="5" l="1"/>
  <c r="BG5" i="5" s="1"/>
  <c r="BA5" i="5"/>
  <c r="BF4" i="5"/>
  <c r="BG4" i="5" s="1"/>
  <c r="BA4" i="5"/>
  <c r="BF3" i="5"/>
  <c r="BG3" i="5" s="1"/>
  <c r="BA3" i="5"/>
  <c r="BP2" i="5" l="1"/>
  <c r="BL2" i="5"/>
  <c r="BK2" i="5" s="1"/>
  <c r="BD2" i="5"/>
  <c r="BB2" i="5"/>
  <c r="BQ2" i="5" s="1"/>
  <c r="AM2" i="5"/>
  <c r="AN2" i="5" s="1"/>
  <c r="AC2" i="5"/>
  <c r="AI2" i="5" s="1"/>
  <c r="AK2" i="5" s="1"/>
  <c r="U2" i="5"/>
  <c r="AO2" i="5" l="1"/>
  <c r="BJ2" i="5"/>
  <c r="BM2" i="5" s="1"/>
  <c r="AQ2" i="5"/>
  <c r="AS2" i="5"/>
  <c r="AU2" i="5"/>
  <c r="AX2" i="5"/>
  <c r="AY2" i="5" l="1"/>
  <c r="AZ2" i="5" s="1"/>
  <c r="BN2" i="5"/>
  <c r="BF2" i="5" l="1"/>
  <c r="BG2" i="5" s="1"/>
  <c r="BA2" i="5"/>
</calcChain>
</file>

<file path=xl/comments1.xml><?xml version="1.0" encoding="utf-8"?>
<comments xmlns="http://schemas.openxmlformats.org/spreadsheetml/2006/main">
  <authors>
    <author>heather.zhu@jlahome.com</author>
  </authors>
  <commentList>
    <comment ref="U1" authorId="0" shapeId="0">
      <text>
        <r>
          <rPr>
            <sz val="11"/>
            <rFont val="Calibri"/>
            <family val="2"/>
          </rPr>
          <t>[FOB Cost (Value)]*[Exchange Rate]</t>
        </r>
      </text>
    </comment>
    <comment ref="AC1" authorId="0" shapeId="0">
      <text>
        <r>
          <rPr>
            <sz val="11"/>
            <rFont val="Calibri"/>
            <family val="2"/>
          </rPr>
          <t>[Carton Size L (cm)]*[Carton Size W (cm)]*[Carton Size H (cm)]/1000000</t>
        </r>
      </text>
    </comment>
    <comment ref="AI1" authorId="0" shapeId="0">
      <text>
        <r>
          <rPr>
            <sz val="11"/>
            <rFont val="Calibri"/>
            <family val="2"/>
          </rPr>
          <t xml:space="preserve">[Container Volumn]/[Cubic Meter per Carton]*[Case Pack]
</t>
        </r>
      </text>
    </comment>
    <comment ref="AK1" authorId="0" shapeId="0">
      <text>
        <r>
          <rPr>
            <sz val="11"/>
            <rFont val="Calibri"/>
            <family val="2"/>
          </rPr>
          <t>[40ft Container Freight]/[Total Units per 40ft Container]</t>
        </r>
      </text>
    </comment>
    <comment ref="AN1" authorId="0" shapeId="0">
      <text>
        <r>
          <rPr>
            <sz val="11"/>
            <rFont val="Calibri"/>
            <family val="2"/>
          </rPr>
          <t>[FOB Cost $ (Formula)]*[Duty Rate]</t>
        </r>
      </text>
    </comment>
    <comment ref="AO1" authorId="0" shapeId="0">
      <text>
        <r>
          <rPr>
            <sz val="11"/>
            <rFont val="Calibri"/>
            <family val="2"/>
          </rPr>
          <t>[FOB Cost $ (Formula)]+[Ocean Freight per Item $]+[Duty per Item $]</t>
        </r>
      </text>
    </comment>
    <comment ref="AQ1" authorId="0" shapeId="0">
      <text>
        <r>
          <rPr>
            <sz val="11"/>
            <rFont val="Calibri"/>
            <family val="2"/>
          </rPr>
          <t>[Standard Price]*[DA %]</t>
        </r>
      </text>
    </comment>
    <comment ref="AS1" authorId="0" shapeId="0">
      <text>
        <r>
          <rPr>
            <sz val="11"/>
            <rFont val="Calibri"/>
            <family val="2"/>
          </rPr>
          <t>[Standard Price]*[Warehouse Charge %]</t>
        </r>
      </text>
    </comment>
    <comment ref="AU1" authorId="0" shapeId="0">
      <text>
        <r>
          <rPr>
            <sz val="11"/>
            <rFont val="Calibri"/>
            <family val="2"/>
          </rPr>
          <t>[Standard Price]*[Marketing %]</t>
        </r>
      </text>
    </comment>
    <comment ref="AX1" authorId="0" shapeId="0">
      <text>
        <r>
          <rPr>
            <sz val="11"/>
            <rFont val="Calibri"/>
            <family val="2"/>
          </rPr>
          <t>[Standard Price]*[Other Load %]</t>
        </r>
      </text>
    </comment>
    <comment ref="AY1" authorId="0" shapeId="0">
      <text>
        <r>
          <rPr>
            <sz val="11"/>
            <rFont val="Calibri"/>
            <family val="2"/>
          </rPr>
          <t>[DA $]+[Warehouse Charge $]+[Marketing $]+[Other Load $]</t>
        </r>
      </text>
    </comment>
    <comment ref="AZ1" authorId="0" shapeId="0">
      <text>
        <r>
          <rPr>
            <sz val="11"/>
            <rFont val="Calibri"/>
            <family val="2"/>
          </rPr>
          <t>[LDP Cost $]+[Total Load $]</t>
        </r>
      </text>
    </comment>
    <comment ref="BA1" authorId="0" shapeId="0">
      <text>
        <r>
          <rPr>
            <sz val="11"/>
            <rFont val="Calibri"/>
            <family val="2"/>
          </rPr>
          <t>([JLA Domestic Price]-[LDP Cost with Load $])/[JLA Domestic Price]</t>
        </r>
      </text>
    </comment>
    <comment ref="BB1" authorId="0" shapeId="0">
      <text>
        <r>
          <rPr>
            <sz val="11"/>
            <rFont val="Calibri"/>
            <family val="2"/>
          </rPr>
          <t>[Average Retail Price]*(1-Average Retail Markup %)</t>
        </r>
      </text>
    </comment>
    <comment ref="BD1" authorId="0" shapeId="0">
      <text>
        <r>
          <rPr>
            <sz val="11"/>
            <rFont val="Calibri"/>
            <family val="2"/>
          </rPr>
          <t>[Average Retail Price]*[Retail Marketing %]</t>
        </r>
      </text>
    </comment>
    <comment ref="BF1" authorId="0" shapeId="0">
      <text>
        <r>
          <rPr>
            <sz val="11"/>
            <rFont val="Calibri"/>
            <family val="2"/>
          </rPr>
          <t>[Average Retail Price]*(1-60%)</t>
        </r>
      </text>
    </comment>
    <comment ref="BG1" authorId="0" shapeId="0">
      <text>
        <r>
          <rPr>
            <sz val="11"/>
            <rFont val="Calibri"/>
            <family val="2"/>
          </rPr>
          <t>([Average Retail Price]-[Total Cost w/ Retail Expenses])/[Average Retail Price]</t>
        </r>
      </text>
    </comment>
    <comment ref="BJ1" authorId="0" shapeId="0">
      <text>
        <r>
          <rPr>
            <sz val="11"/>
            <rFont val="Calibri"/>
            <family val="2"/>
          </rPr>
          <t>=[Standard Price]</t>
        </r>
      </text>
    </comment>
    <comment ref="BK1" authorId="0" shapeId="0">
      <text>
        <r>
          <rPr>
            <sz val="11"/>
            <rFont val="Calibri"/>
            <family val="2"/>
          </rPr>
          <t>[JLA POE Price]*[Total Quantity]</t>
        </r>
      </text>
    </comment>
    <comment ref="BL1" authorId="0" shapeId="0">
      <text>
        <r>
          <rPr>
            <sz val="11"/>
            <rFont val="Calibri"/>
            <family val="2"/>
          </rPr>
          <t>=[Average Retail Price]</t>
        </r>
      </text>
    </comment>
    <comment ref="BM1" authorId="0" shapeId="0">
      <text>
        <r>
          <rPr>
            <sz val="11"/>
            <rFont val="Calibri"/>
            <family val="2"/>
          </rPr>
          <t>([Customer Cost]-[LDP Cost])/[Customer Cost]</t>
        </r>
      </text>
    </comment>
    <comment ref="BN1" authorId="0" shapeId="0">
      <text>
        <r>
          <rPr>
            <sz val="11"/>
            <rFont val="Calibri"/>
            <family val="2"/>
          </rPr>
          <t>([Suggested Retail Price]-[Customer Cost])/Suggested Retail Price]</t>
        </r>
      </text>
    </comment>
  </commentList>
</comments>
</file>

<file path=xl/sharedStrings.xml><?xml version="1.0" encoding="utf-8"?>
<sst xmlns="http://schemas.openxmlformats.org/spreadsheetml/2006/main" count="563" uniqueCount="516">
  <si>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</si>
  <si>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</si>
  <si>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</si>
  <si>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</si>
  <si>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</si>
  <si>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</si>
  <si>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</si>
  <si>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</si>
  <si>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</si>
  <si>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</si>
  <si>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</si>
  <si>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</si>
  <si>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</si>
  <si>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</si>
  <si>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</si>
  <si>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</si>
  <si>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</si>
  <si>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</si>
  <si>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Division</t>
  </si>
  <si>
    <t>Licensor</t>
  </si>
  <si>
    <t>Order Type</t>
  </si>
  <si>
    <t>Order Process</t>
  </si>
  <si>
    <t>Non-Replenishment</t>
  </si>
  <si>
    <t>Rollout/Replenishment</t>
  </si>
  <si>
    <t>Responsible Party</t>
  </si>
  <si>
    <t>Season</t>
  </si>
  <si>
    <t>Country of Origin</t>
  </si>
  <si>
    <t>Factory Control</t>
  </si>
  <si>
    <t>Direct Import</t>
  </si>
  <si>
    <t>Consolidator</t>
  </si>
  <si>
    <t>Customer DC</t>
  </si>
  <si>
    <t>WOD</t>
  </si>
  <si>
    <t>Customer Exclusive</t>
  </si>
  <si>
    <t>Spring</t>
  </si>
  <si>
    <t>Fall</t>
  </si>
  <si>
    <t>Black Friday</t>
  </si>
  <si>
    <t>BTC</t>
  </si>
  <si>
    <t>Category</t>
  </si>
  <si>
    <t>Ship to Location</t>
  </si>
  <si>
    <t>Intl.-Customer DC</t>
  </si>
  <si>
    <t>Intl.-Direct Import</t>
  </si>
  <si>
    <t>Intl.-POE</t>
  </si>
  <si>
    <t>For Ecom</t>
  </si>
  <si>
    <t>JLA Home</t>
  </si>
  <si>
    <t>China</t>
  </si>
  <si>
    <t>India</t>
  </si>
  <si>
    <t>Pakistan</t>
  </si>
  <si>
    <t>ASSORTMENT(90)</t>
  </si>
  <si>
    <t>PM</t>
  </si>
  <si>
    <t>Planner</t>
  </si>
  <si>
    <t>Normal</t>
  </si>
  <si>
    <t>Rolled</t>
  </si>
  <si>
    <t>Partially Compressed</t>
  </si>
  <si>
    <t>Improved Packaging</t>
  </si>
  <si>
    <t>Natori</t>
  </si>
  <si>
    <t>Target</t>
  </si>
  <si>
    <t>Sleep Number</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</si>
  <si>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</si>
  <si>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</si>
  <si>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</si>
  <si>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</si>
  <si>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</si>
  <si>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</si>
  <si>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</si>
  <si>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</si>
  <si>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</si>
  <si>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</si>
  <si>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</si>
  <si>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</si>
  <si>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</si>
  <si>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</si>
  <si>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</si>
  <si>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</si>
  <si>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</si>
  <si>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</si>
  <si>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</si>
  <si>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</si>
  <si>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</si>
  <si>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</si>
  <si>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</si>
  <si>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</si>
  <si>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</si>
  <si>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</si>
  <si>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</si>
  <si>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</si>
  <si>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</si>
  <si>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</si>
  <si>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</si>
  <si>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</si>
  <si>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</si>
  <si>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</si>
  <si>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</si>
  <si>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</si>
  <si>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</si>
  <si>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</si>
  <si>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</si>
  <si>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</si>
  <si>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</si>
  <si>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</si>
  <si>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</si>
  <si>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</si>
  <si>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</si>
  <si>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</si>
  <si>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</si>
  <si>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</si>
  <si>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</si>
  <si>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</si>
  <si>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</si>
  <si>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</si>
  <si>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</si>
  <si>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</si>
  <si>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</si>
  <si>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</si>
  <si>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</si>
  <si>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</si>
  <si>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</si>
  <si>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</si>
  <si>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</si>
  <si>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</si>
  <si>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</si>
  <si>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</si>
  <si>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</si>
  <si>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</si>
  <si>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</si>
  <si>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</si>
  <si>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</si>
  <si>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</si>
  <si>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</si>
  <si>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</si>
  <si>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</si>
  <si>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</si>
  <si>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</si>
  <si>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</si>
  <si>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</si>
  <si>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</si>
  <si>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</si>
  <si>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</si>
  <si>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</si>
  <si>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</si>
  <si>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</si>
  <si>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</si>
  <si>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</si>
  <si>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</si>
  <si>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</si>
  <si>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</si>
  <si>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</si>
  <si>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</si>
  <si>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</si>
  <si>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</si>
  <si>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</si>
  <si>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</si>
  <si>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</si>
  <si>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</si>
  <si>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</si>
  <si>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</si>
  <si>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</si>
  <si>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</si>
  <si>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</si>
  <si>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</si>
  <si>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</si>
  <si>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</si>
  <si>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</si>
  <si>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</si>
  <si>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</si>
  <si>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</si>
  <si>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</si>
  <si>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</si>
  <si>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</si>
  <si>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</si>
  <si>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</si>
  <si>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</si>
  <si>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</si>
  <si>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</si>
  <si>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</si>
  <si>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</si>
  <si>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</si>
  <si>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</si>
  <si>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</si>
  <si>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</si>
  <si>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</si>
  <si>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</si>
  <si>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</si>
  <si>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</si>
  <si>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</si>
  <si>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</si>
  <si>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</si>
  <si>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</si>
  <si>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</si>
  <si>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</si>
  <si>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</si>
  <si>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</si>
  <si>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</si>
  <si>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</si>
  <si>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</si>
  <si>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</si>
  <si>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</si>
  <si>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</si>
  <si>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</si>
  <si>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</si>
  <si>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</si>
  <si>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</si>
  <si>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</si>
  <si>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</si>
  <si>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</si>
  <si>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</si>
  <si>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</si>
  <si>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</si>
  <si>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</si>
  <si>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</si>
  <si>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</si>
  <si>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</si>
  <si>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</si>
  <si>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</si>
  <si>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</si>
  <si>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</si>
  <si>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</si>
  <si>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</si>
  <si>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</si>
  <si>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</si>
  <si>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</si>
  <si>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</si>
  <si>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</si>
  <si>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</si>
  <si>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</si>
  <si>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</si>
  <si>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</si>
  <si>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</si>
  <si>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</si>
  <si>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</si>
  <si>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</si>
  <si>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</si>
  <si>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</si>
  <si>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</si>
  <si>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</si>
  <si>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</si>
  <si>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</si>
  <si>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</si>
  <si>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</si>
  <si>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</si>
  <si>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</si>
  <si>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</si>
  <si>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</si>
  <si>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</si>
  <si>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</si>
  <si>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</si>
  <si>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</si>
  <si>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</si>
  <si>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</si>
  <si>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</si>
  <si>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</si>
  <si>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</si>
  <si>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</si>
  <si>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</si>
  <si>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</si>
  <si>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</si>
  <si>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</si>
  <si>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</si>
  <si>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</si>
  <si>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</si>
  <si>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</si>
  <si>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</si>
  <si>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</si>
  <si>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</si>
  <si>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</si>
  <si>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</si>
  <si>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</si>
  <si>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</si>
  <si>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</si>
  <si>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</si>
  <si>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</si>
  <si>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</si>
  <si>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</si>
  <si>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</si>
  <si>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</si>
  <si>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</si>
  <si>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</si>
  <si>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</si>
  <si>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</si>
  <si>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</si>
  <si>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</si>
  <si>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</si>
  <si>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</si>
  <si>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</si>
  <si>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</si>
  <si>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</si>
  <si>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</si>
  <si>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</si>
  <si>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</si>
  <si>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</si>
  <si>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</si>
  <si>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</si>
  <si>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</si>
  <si>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</si>
  <si>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</si>
  <si>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</si>
  <si>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</si>
  <si>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</si>
  <si>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</si>
  <si>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</si>
  <si>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</si>
  <si>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</si>
  <si>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</si>
  <si>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</si>
  <si>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</si>
  <si>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</si>
  <si>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</si>
  <si>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</si>
  <si>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</si>
  <si>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</si>
  <si>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</si>
  <si>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</si>
  <si>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</si>
  <si>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</si>
  <si>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</si>
  <si>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</si>
  <si>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</si>
  <si>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</si>
  <si>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</si>
  <si>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</si>
  <si>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</si>
  <si>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</si>
  <si>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</si>
  <si>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Main Category</t>
  </si>
  <si>
    <t>Program Size</t>
  </si>
  <si>
    <t>Winter</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</si>
  <si>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</si>
  <si>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</si>
  <si>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</si>
  <si>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</si>
  <si>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</si>
  <si>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</si>
  <si>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</si>
  <si>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</si>
  <si>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</si>
  <si>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</si>
  <si>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</si>
  <si>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</si>
  <si>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</si>
  <si>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</si>
  <si>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</si>
  <si>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</si>
  <si>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</si>
  <si>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</si>
  <si>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</si>
  <si>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</si>
  <si>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</si>
  <si>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</si>
  <si>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</si>
  <si>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</si>
  <si>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</si>
  <si>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</si>
  <si>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</si>
  <si>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</si>
  <si>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</si>
  <si>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</si>
  <si>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</si>
  <si>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</si>
  <si>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</si>
  <si>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</si>
  <si>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</si>
  <si>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</si>
  <si>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</si>
  <si>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</si>
  <si>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</si>
  <si>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</si>
  <si>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</si>
  <si>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</si>
  <si>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</si>
  <si>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</si>
  <si>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</si>
  <si>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</si>
  <si>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</si>
  <si>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</si>
  <si>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</si>
  <si>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</si>
  <si>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</si>
  <si>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</si>
  <si>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</si>
  <si>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</si>
  <si>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</si>
  <si>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UOM</t>
  </si>
  <si>
    <t>Piece</t>
  </si>
  <si>
    <t>Set</t>
  </si>
  <si>
    <t>Pair</t>
  </si>
  <si>
    <t>Each</t>
  </si>
  <si>
    <t>Carton</t>
  </si>
  <si>
    <t>Joseph Sadony</t>
  </si>
  <si>
    <t>Domestic Purchase</t>
  </si>
  <si>
    <t>Domestic: Customer DC</t>
  </si>
  <si>
    <t>Intl.-Domestic: Warehouse</t>
  </si>
  <si>
    <t>USA</t>
  </si>
  <si>
    <t>BLANKET(51)</t>
  </si>
  <si>
    <t>COMFORTER (SET)(10)</t>
  </si>
  <si>
    <t>DUVET&amp;DUVET SET(12)</t>
  </si>
  <si>
    <t>PILLOWCASE(21)</t>
  </si>
  <si>
    <t>SHEET/SHEET SET(20)</t>
  </si>
  <si>
    <t>THROW WRAP(58)</t>
  </si>
  <si>
    <t>THROW(50)</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</si>
  <si>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</si>
  <si>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</si>
  <si>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</si>
  <si>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</si>
  <si>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</si>
  <si>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</si>
  <si>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</si>
  <si>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</si>
  <si>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</si>
  <si>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</si>
  <si>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</si>
  <si>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</si>
  <si>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</si>
  <si>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</si>
  <si>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</si>
  <si>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</si>
  <si>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</si>
  <si>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</si>
  <si>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</si>
  <si>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</si>
  <si>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</si>
  <si>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</si>
  <si>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</si>
  <si>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</si>
  <si>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</si>
  <si>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</si>
  <si>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</si>
  <si>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</si>
  <si>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</si>
  <si>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</si>
  <si>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</si>
  <si>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</si>
  <si>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</si>
  <si>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</si>
  <si>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PILLOWCASE</t>
  </si>
  <si>
    <t>ASSORTMENT</t>
  </si>
  <si>
    <t>BLANKET</t>
  </si>
  <si>
    <t>COMFORTER (SET)</t>
  </si>
  <si>
    <t>DUVET&amp;DUVET SET</t>
  </si>
  <si>
    <t>THROW WRAP</t>
  </si>
  <si>
    <t>THROW</t>
  </si>
  <si>
    <t>UCCPM Price</t>
  </si>
  <si>
    <t>Customer Item#</t>
  </si>
  <si>
    <t>JLA Domestic MU%</t>
  </si>
  <si>
    <t>Trim</t>
  </si>
  <si>
    <t>ZPP (POE Shipments)</t>
  </si>
  <si>
    <t>Material-Short</t>
  </si>
  <si>
    <t>Compressed/Knocked Down</t>
  </si>
  <si>
    <t>HHL</t>
  </si>
  <si>
    <t>COVERLET&amp;BEDSPREAD</t>
  </si>
  <si>
    <t>COVERLET&amp;BEDSPREAD(13)</t>
  </si>
  <si>
    <t>QUILT</t>
  </si>
  <si>
    <t>QUILT(14)</t>
  </si>
  <si>
    <t>BED SKIRT&amp;SHAM</t>
  </si>
  <si>
    <t>BED SKIRT&amp;SHAM(11)</t>
  </si>
  <si>
    <t>NORMAL PILLOW</t>
  </si>
  <si>
    <t>NORMAL PILLOW(30)</t>
  </si>
  <si>
    <t>PILLOWSET</t>
  </si>
  <si>
    <t>PILLOWSET(32)</t>
  </si>
  <si>
    <t>BODY PILLOWCASE</t>
  </si>
  <si>
    <t>BODY PILLOWCASE(22)</t>
  </si>
  <si>
    <t>FILLED BLANKET</t>
  </si>
  <si>
    <t>FILLED BLANKET(57)</t>
  </si>
  <si>
    <t>FILLED THROW</t>
  </si>
  <si>
    <t>FILLED THROW(56)</t>
  </si>
  <si>
    <t>MATT PAD/TOPPER</t>
  </si>
  <si>
    <t>MATT PAD/TOPPER(16)</t>
  </si>
  <si>
    <t>SHOWER CURTAIN</t>
  </si>
  <si>
    <t>SHOWER CURTAIN(70)</t>
  </si>
  <si>
    <t>PANEL</t>
  </si>
  <si>
    <t>PANEL(40)</t>
  </si>
  <si>
    <t>VALANCE</t>
  </si>
  <si>
    <t>VALANCE(41)</t>
  </si>
  <si>
    <t>2025 HHL Domestic</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</si>
  <si>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</si>
  <si>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</si>
  <si>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</si>
  <si>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</si>
  <si>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</si>
  <si>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</si>
  <si>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</si>
  <si>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</si>
  <si>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</si>
  <si>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</si>
  <si>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</si>
  <si>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</si>
  <si>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</si>
  <si>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</si>
  <si>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</si>
  <si>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</si>
  <si>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</si>
  <si>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</si>
  <si>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</si>
  <si>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</si>
  <si>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</si>
  <si>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</si>
  <si>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</si>
  <si>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3" type="noConversion"/>
  </si>
  <si>
    <t>6302.31.9020</t>
    <phoneticPr fontId="13" type="noConversion"/>
  </si>
  <si>
    <t>Linen</t>
    <phoneticPr fontId="13" type="noConversion"/>
  </si>
  <si>
    <t>Cotton Sateen</t>
    <phoneticPr fontId="13" type="noConversion"/>
  </si>
  <si>
    <t>Grey</t>
    <phoneticPr fontId="13" type="noConversion"/>
  </si>
  <si>
    <t>FOB Cost (RMB)</t>
  </si>
  <si>
    <t xml:space="preserve">Supima Cotton Sheet Set </t>
    <phoneticPr fontId="13" type="noConversion"/>
  </si>
  <si>
    <t>Fabirc: 500TC 100% Supima cotton sateen 
Fitted sheet fits mattresses up to 16" deep and has 1" elastic all the way around and pillowcase included in size.  Hemstitch in flat and pillowcase return.
Packing:  HH print gift box. Case pack 4/3/3</t>
    <phoneticPr fontId="13" type="noConversion"/>
  </si>
  <si>
    <t>Elina</t>
  </si>
  <si>
    <t>Off White</t>
    <phoneticPr fontId="13" type="noConversion"/>
  </si>
  <si>
    <t>Bright White</t>
  </si>
  <si>
    <t>Average Retail Markup %</t>
  </si>
  <si>
    <t>Split King: 110"x105"/39"+80"+16"(2)/20"x40"(2)</t>
    <phoneticPr fontId="13" type="noConversion"/>
  </si>
  <si>
    <t>HHD20-2011</t>
    <phoneticPr fontId="13" type="noConversion"/>
  </si>
  <si>
    <t>HHD20-2012</t>
  </si>
  <si>
    <t>HHD20-2013</t>
  </si>
  <si>
    <t>HHD20-2014</t>
  </si>
  <si>
    <t>022164696318</t>
    <phoneticPr fontId="13" type="noConversion"/>
  </si>
  <si>
    <t>022164696325</t>
    <phoneticPr fontId="13" type="noConversion"/>
  </si>
  <si>
    <t>022164696332</t>
    <phoneticPr fontId="13" type="noConversion"/>
  </si>
  <si>
    <t>022164696349</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</si>
</sst>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_(&quot;$&quot;* #,##0.00_);_(&quot;$&quot;* \(#,##0.00\);_(&quot;$&quot;* &quot;-&quot;??_);_(@_)"/>
    <numFmt numFmtId="177" formatCode="&quot;$&quot;#,##0.00"/>
    <numFmt numFmtId="178" formatCode="[$-409]dd/mmm/yy;@"/>
    <numFmt numFmtId="179" formatCode="0.00_);[Red]\(0.00\)"/>
  </numFmts>
  <fonts count="20">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
      <sz val="11"/>
      <color rgb="FFFF0000"/>
      <name val="Calibri"/>
      <family val="2"/>
    </font>
  </fonts>
  <fills count="11">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8" fontId="4" fillId="0" borderId="0"/>
    <xf numFmtId="9" fontId="4" fillId="0" borderId="0" applyFont="0" applyFill="0" applyBorder="0" applyAlignment="0" applyProtection="0"/>
    <xf numFmtId="176" fontId="4" fillId="0" borderId="0" applyFont="0" applyFill="0" applyBorder="0" applyAlignment="0" applyProtection="0"/>
    <xf numFmtId="178" fontId="4" fillId="0" borderId="0"/>
    <xf numFmtId="0" fontId="12" fillId="0" borderId="0">
      <alignment vertical="center"/>
    </xf>
    <xf numFmtId="9" fontId="12"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178" fontId="4" fillId="0" borderId="0"/>
    <xf numFmtId="0" fontId="1" fillId="0" borderId="0"/>
    <xf numFmtId="9" fontId="1" fillId="0" borderId="0" applyFont="0" applyFill="0" applyBorder="0" applyAlignment="0" applyProtection="0"/>
    <xf numFmtId="0" fontId="14" fillId="0" borderId="0"/>
    <xf numFmtId="0" fontId="4" fillId="0" borderId="0"/>
    <xf numFmtId="176" fontId="15" fillId="0" borderId="0" applyFont="0" applyFill="0" applyBorder="0" applyAlignment="0" applyProtection="0"/>
    <xf numFmtId="9" fontId="15" fillId="0" borderId="0" applyFont="0" applyFill="0" applyBorder="0" applyAlignment="0" applyProtection="0"/>
    <xf numFmtId="0" fontId="15" fillId="0" borderId="0"/>
    <xf numFmtId="176" fontId="4" fillId="0" borderId="0" applyFont="0" applyFill="0" applyBorder="0" applyAlignment="0" applyProtection="0"/>
    <xf numFmtId="176" fontId="16" fillId="0" borderId="0" applyFont="0" applyFill="0" applyBorder="0" applyAlignment="0" applyProtection="0"/>
    <xf numFmtId="0" fontId="17" fillId="0" borderId="0" applyNumberFormat="0" applyFont="0" applyFill="0" applyBorder="0" applyProtection="0"/>
    <xf numFmtId="178" fontId="4" fillId="0" borderId="0"/>
  </cellStyleXfs>
  <cellXfs count="48">
    <xf numFmtId="0" fontId="0" fillId="0" borderId="0" xfId="0"/>
    <xf numFmtId="9" fontId="0" fillId="0" borderId="0" xfId="0" applyNumberFormat="1"/>
    <xf numFmtId="0" fontId="6" fillId="0" borderId="0" xfId="0" applyFont="1"/>
    <xf numFmtId="0" fontId="3" fillId="0" borderId="0" xfId="0" applyFont="1"/>
    <xf numFmtId="0" fontId="2" fillId="0" borderId="0" xfId="0" applyFont="1" applyAlignment="1">
      <alignment vertical="center" wrapText="1"/>
    </xf>
    <xf numFmtId="0" fontId="5" fillId="0" borderId="0" xfId="0" applyFont="1" applyAlignment="1">
      <alignment vertical="center" wrapText="1"/>
    </xf>
    <xf numFmtId="177" fontId="4" fillId="0" borderId="0" xfId="2" applyNumberFormat="1" applyAlignment="1" applyProtection="1">
      <alignment wrapText="1"/>
      <protection locked="0"/>
    </xf>
    <xf numFmtId="0" fontId="10" fillId="0" borderId="0" xfId="0" applyFont="1" applyAlignment="1">
      <alignment vertical="center" wrapText="1"/>
    </xf>
    <xf numFmtId="179" fontId="2" fillId="0" borderId="1" xfId="4" applyNumberFormat="1" applyFont="1" applyBorder="1" applyAlignment="1">
      <alignment horizontal="center" wrapText="1"/>
    </xf>
    <xf numFmtId="179" fontId="2" fillId="5" borderId="1" xfId="4" applyNumberFormat="1" applyFont="1" applyFill="1" applyBorder="1" applyAlignment="1">
      <alignment horizontal="center" wrapText="1"/>
    </xf>
    <xf numFmtId="179" fontId="10" fillId="5" borderId="1" xfId="4" applyNumberFormat="1" applyFont="1" applyFill="1" applyBorder="1" applyAlignment="1">
      <alignment horizontal="center" wrapText="1"/>
    </xf>
    <xf numFmtId="179" fontId="10" fillId="6" borderId="1" xfId="4" applyNumberFormat="1" applyFont="1" applyFill="1" applyBorder="1" applyAlignment="1">
      <alignment horizontal="center" wrapText="1"/>
    </xf>
    <xf numFmtId="179" fontId="2" fillId="6" borderId="1" xfId="4" applyNumberFormat="1" applyFont="1" applyFill="1" applyBorder="1" applyAlignment="1">
      <alignment horizontal="center" wrapText="1"/>
    </xf>
    <xf numFmtId="179" fontId="2" fillId="6" borderId="4" xfId="4" applyNumberFormat="1" applyFont="1" applyFill="1" applyBorder="1" applyAlignment="1">
      <alignment horizontal="center" wrapText="1"/>
    </xf>
    <xf numFmtId="179" fontId="2" fillId="4" borderId="4" xfId="4" applyNumberFormat="1" applyFont="1" applyFill="1" applyBorder="1" applyAlignment="1">
      <alignment wrapText="1"/>
    </xf>
    <xf numFmtId="179" fontId="11" fillId="4" borderId="4" xfId="1" applyNumberFormat="1" applyFont="1" applyFill="1" applyBorder="1" applyAlignment="1">
      <alignment wrapText="1"/>
    </xf>
    <xf numFmtId="179" fontId="8" fillId="7" borderId="4" xfId="1" applyNumberFormat="1" applyFont="1" applyFill="1" applyBorder="1" applyAlignment="1">
      <alignment wrapText="1"/>
    </xf>
    <xf numFmtId="179" fontId="10" fillId="0" borderId="1" xfId="4" applyNumberFormat="1" applyFont="1" applyBorder="1" applyAlignment="1">
      <alignment horizontal="center" wrapText="1"/>
    </xf>
    <xf numFmtId="179" fontId="11" fillId="0" borderId="1" xfId="1" applyNumberFormat="1" applyFont="1" applyBorder="1" applyAlignment="1">
      <alignment wrapText="1"/>
    </xf>
    <xf numFmtId="179" fontId="8" fillId="0" borderId="1" xfId="1" applyNumberFormat="1" applyFont="1" applyBorder="1" applyAlignment="1">
      <alignment wrapText="1"/>
    </xf>
    <xf numFmtId="179" fontId="11" fillId="6" borderId="1" xfId="1" applyNumberFormat="1" applyFont="1" applyFill="1" applyBorder="1" applyAlignment="1">
      <alignment wrapText="1"/>
    </xf>
    <xf numFmtId="179" fontId="11" fillId="3" borderId="1" xfId="1" applyNumberFormat="1" applyFont="1" applyFill="1" applyBorder="1" applyAlignment="1">
      <alignment wrapText="1"/>
    </xf>
    <xf numFmtId="179" fontId="11" fillId="9" borderId="4" xfId="1" applyNumberFormat="1" applyFont="1" applyFill="1" applyBorder="1" applyAlignment="1">
      <alignment wrapText="1"/>
    </xf>
    <xf numFmtId="179" fontId="8" fillId="3" borderId="5" xfId="1" applyNumberFormat="1" applyFont="1" applyFill="1" applyBorder="1" applyAlignment="1">
      <alignment wrapText="1"/>
    </xf>
    <xf numFmtId="179" fontId="8" fillId="0" borderId="5" xfId="1" applyNumberFormat="1" applyFont="1" applyBorder="1" applyAlignment="1">
      <alignment wrapText="1"/>
    </xf>
    <xf numFmtId="179" fontId="8" fillId="3" borderId="4" xfId="1" applyNumberFormat="1" applyFont="1" applyFill="1" applyBorder="1" applyAlignment="1">
      <alignment wrapText="1"/>
    </xf>
    <xf numFmtId="179" fontId="8" fillId="9" borderId="4" xfId="1" applyNumberFormat="1" applyFont="1" applyFill="1" applyBorder="1" applyAlignment="1">
      <alignment wrapText="1"/>
    </xf>
    <xf numFmtId="179" fontId="7" fillId="2" borderId="4" xfId="1" applyNumberFormat="1" applyFont="1" applyFill="1" applyBorder="1" applyAlignment="1">
      <alignment wrapText="1"/>
    </xf>
    <xf numFmtId="179" fontId="7" fillId="2" borderId="1" xfId="1" applyNumberFormat="1" applyFont="1" applyFill="1" applyBorder="1" applyAlignment="1">
      <alignment wrapText="1"/>
    </xf>
    <xf numFmtId="179" fontId="3" fillId="0" borderId="0" xfId="4" applyNumberFormat="1" applyAlignment="1">
      <alignment wrapText="1"/>
    </xf>
    <xf numFmtId="179" fontId="3" fillId="0" borderId="1" xfId="4" applyNumberFormat="1" applyBorder="1" applyAlignment="1">
      <alignment horizontal="center"/>
    </xf>
    <xf numFmtId="179" fontId="3" fillId="0" borderId="1" xfId="4" applyNumberFormat="1" applyBorder="1"/>
    <xf numFmtId="179" fontId="3" fillId="0" borderId="4" xfId="4" applyNumberFormat="1" applyBorder="1"/>
    <xf numFmtId="179" fontId="19" fillId="3" borderId="1" xfId="4" applyNumberFormat="1" applyFont="1" applyFill="1" applyBorder="1"/>
    <xf numFmtId="179" fontId="3" fillId="3" borderId="2" xfId="4" applyNumberFormat="1" applyFill="1" applyBorder="1" applyAlignment="1">
      <alignment horizontal="center" wrapText="1"/>
    </xf>
    <xf numFmtId="179" fontId="3" fillId="2" borderId="4" xfId="4" applyNumberFormat="1" applyFill="1" applyBorder="1"/>
    <xf numFmtId="179" fontId="3" fillId="0" borderId="5" xfId="4" applyNumberFormat="1" applyBorder="1"/>
    <xf numFmtId="179" fontId="18" fillId="8" borderId="4" xfId="26" applyNumberFormat="1" applyFont="1" applyFill="1" applyBorder="1" applyAlignment="1">
      <alignment horizontal="center" vertical="center"/>
    </xf>
    <xf numFmtId="179" fontId="3" fillId="2" borderId="1" xfId="4" applyNumberFormat="1" applyFill="1" applyBorder="1"/>
    <xf numFmtId="179" fontId="18" fillId="8" borderId="4" xfId="26" applyNumberFormat="1" applyFont="1" applyFill="1" applyBorder="1" applyAlignment="1">
      <alignment horizontal="center" vertical="center" wrapText="1"/>
    </xf>
    <xf numFmtId="179" fontId="0" fillId="2" borderId="1" xfId="5" applyNumberFormat="1" applyFont="1" applyFill="1" applyBorder="1" applyAlignment="1"/>
    <xf numFmtId="179" fontId="3" fillId="3" borderId="1" xfId="4" applyNumberFormat="1" applyFill="1" applyBorder="1"/>
    <xf numFmtId="179" fontId="3" fillId="3" borderId="4" xfId="4" applyNumberFormat="1" applyFill="1" applyBorder="1"/>
    <xf numFmtId="179" fontId="3" fillId="0" borderId="0" xfId="4" applyNumberFormat="1"/>
    <xf numFmtId="179" fontId="9" fillId="2" borderId="3" xfId="25" applyNumberFormat="1" applyFont="1" applyFill="1" applyBorder="1" applyAlignment="1">
      <alignment horizontal="center" vertical="center"/>
    </xf>
    <xf numFmtId="179" fontId="3" fillId="0" borderId="4" xfId="4" applyNumberFormat="1" applyBorder="1" applyAlignment="1">
      <alignment wrapText="1"/>
    </xf>
    <xf numFmtId="179" fontId="3" fillId="0" borderId="0" xfId="4" applyNumberFormat="1" applyAlignment="1">
      <alignment horizontal="center" wrapText="1"/>
    </xf>
    <xf numFmtId="179" fontId="3" fillId="10" borderId="4" xfId="4" applyNumberFormat="1" applyFill="1" applyBorder="1"/>
  </cellXfs>
  <cellStyles count="28">
    <cellStyle name="Currency 2 2 2" xfId="8"/>
    <cellStyle name="Normal 1 2" xfId="20"/>
    <cellStyle name="Normal 2" xfId="4"/>
    <cellStyle name="Normal 2 18 2" xfId="1"/>
    <cellStyle name="Normal 3 2 15" xfId="19"/>
    <cellStyle name="Normal 35" xfId="6"/>
    <cellStyle name="Normal 52" xfId="17"/>
    <cellStyle name="Normal_West End Quote Sheet for Fred Meyer20090804-Hellen" xfId="27"/>
    <cellStyle name="Percent 17" xfId="18"/>
    <cellStyle name="Percent 2" xfId="5"/>
    <cellStyle name="Percent 2 2 2" xfId="7"/>
    <cellStyle name="Style 1" xfId="3"/>
    <cellStyle name="百分比 2" xfId="11"/>
    <cellStyle name="百分比 2 2" xfId="13"/>
    <cellStyle name="百分比 3" xfId="22"/>
    <cellStyle name="百分比 5" xfId="15"/>
    <cellStyle name="常规" xfId="0" builtinId="0"/>
    <cellStyle name="常规 18" xfId="12"/>
    <cellStyle name="常规 2" xfId="10"/>
    <cellStyle name="常规 23" xfId="26"/>
    <cellStyle name="常规 3" xfId="23"/>
    <cellStyle name="货币" xfId="25" builtinId="4"/>
    <cellStyle name="货币 2" xfId="21"/>
    <cellStyle name="货币 3" xfId="24"/>
    <cellStyle name="千位分隔 4" xfId="14"/>
    <cellStyle name="样式 1 2" xfId="2"/>
    <cellStyle name="样式 1 2 2" xfId="16"/>
    <cellStyle name="样式 1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5"/>
  <sheetViews>
    <sheetView tabSelected="1" topLeftCell="F1" zoomScaleNormal="100" workbookViewId="0">
      <selection activeCell="P10" sqref="P10"/>
    </sheetView>
  </sheetViews>
  <sheetFormatPr defaultColWidth="9.140625" defaultRowHeight="15"/>
  <cols>
    <col min="1" max="1" width="10.140625" style="46" customWidth="1"/>
    <col min="2" max="2" width="10" style="29" customWidth="1"/>
    <col min="3" max="3" width="12.42578125" style="29" customWidth="1"/>
    <col min="4" max="4" width="14.85546875" style="29" customWidth="1"/>
    <col min="5" max="5" width="9.140625" style="29" customWidth="1"/>
    <col min="6" max="6" width="15.5703125" style="29" customWidth="1"/>
    <col min="7" max="7" width="9.140625" style="29" customWidth="1"/>
    <col min="8" max="8" width="19.42578125" style="29" customWidth="1"/>
    <col min="9" max="9" width="21" style="29" customWidth="1"/>
    <col min="10" max="10" width="11.140625" style="29" customWidth="1"/>
    <col min="11" max="11" width="12.42578125" style="29" customWidth="1"/>
    <col min="12" max="12" width="26.85546875" style="29" customWidth="1"/>
    <col min="13" max="13" width="13.140625" style="29" bestFit="1" customWidth="1"/>
    <col min="14" max="14" width="8.85546875" style="29" customWidth="1"/>
    <col min="15" max="15" width="17.85546875" style="29" customWidth="1"/>
    <col min="16" max="16" width="18.5703125" style="29" customWidth="1"/>
    <col min="17" max="17" width="8.85546875" style="29" customWidth="1"/>
    <col min="18" max="18" width="9.42578125" style="29" customWidth="1"/>
    <col min="19" max="19" width="11.7109375" style="29" customWidth="1"/>
    <col min="20" max="20" width="8.140625" style="29" customWidth="1"/>
    <col min="21" max="22" width="8.7109375" style="29" customWidth="1"/>
    <col min="23" max="23" width="12.42578125" style="29" customWidth="1"/>
    <col min="24" max="24" width="9.85546875" style="29" customWidth="1"/>
    <col min="25" max="25" width="9" style="29" customWidth="1"/>
    <col min="26" max="26" width="6.28515625" style="29" customWidth="1"/>
    <col min="27" max="27" width="11.42578125" style="29" customWidth="1"/>
    <col min="28" max="28" width="9.85546875" style="29" customWidth="1"/>
    <col min="29" max="29" width="7.85546875" style="29" customWidth="1"/>
    <col min="30" max="32" width="9" style="29" customWidth="1"/>
    <col min="33" max="33" width="10" style="29" customWidth="1"/>
    <col min="34" max="34" width="9" style="29" customWidth="1"/>
    <col min="35" max="35" width="14.140625" style="29" customWidth="1"/>
    <col min="36" max="36" width="8.42578125" style="29" customWidth="1"/>
    <col min="37" max="37" width="10.7109375" style="29" customWidth="1"/>
    <col min="38" max="38" width="11.28515625" style="29" customWidth="1"/>
    <col min="39" max="39" width="11.5703125" style="29" customWidth="1"/>
    <col min="40" max="40" width="8.28515625" style="29" customWidth="1"/>
    <col min="41" max="41" width="11.5703125" style="29" customWidth="1"/>
    <col min="42" max="42" width="10.85546875" style="29" customWidth="1"/>
    <col min="43" max="43" width="8.140625" style="29" customWidth="1"/>
    <col min="44" max="44" width="9.140625" style="29" customWidth="1"/>
    <col min="45" max="45" width="8.140625" style="29" customWidth="1"/>
    <col min="46" max="46" width="9.28515625" style="29" customWidth="1"/>
    <col min="47" max="47" width="6.85546875" style="29" customWidth="1"/>
    <col min="48" max="48" width="9.140625" style="29" customWidth="1"/>
    <col min="49" max="49" width="7.42578125" style="29" customWidth="1"/>
    <col min="50" max="50" width="7.7109375" style="29" customWidth="1"/>
    <col min="51" max="51" width="11.42578125" style="29" customWidth="1"/>
    <col min="52" max="52" width="11.85546875" style="29" customWidth="1"/>
    <col min="53" max="53" width="11.28515625" style="29" customWidth="1"/>
    <col min="54" max="54" width="9.85546875" style="29" customWidth="1"/>
    <col min="55" max="55" width="15" style="29" customWidth="1"/>
    <col min="56" max="56" width="10.140625" style="29" customWidth="1"/>
    <col min="57" max="57" width="8.85546875" style="29" customWidth="1"/>
    <col min="58" max="58" width="10.85546875" style="29" customWidth="1"/>
    <col min="59" max="59" width="8.140625" style="29" customWidth="1"/>
    <col min="60" max="61" width="10.42578125" style="29" customWidth="1"/>
    <col min="62" max="62" width="12.42578125" style="29" customWidth="1"/>
    <col min="63" max="63" width="10.42578125" style="29" customWidth="1"/>
    <col min="64" max="64" width="9.5703125" style="29" customWidth="1"/>
    <col min="65" max="66" width="13.42578125" style="29" customWidth="1"/>
    <col min="67" max="67" width="9.140625" style="29"/>
    <col min="68" max="68" width="10.28515625" style="29" bestFit="1" customWidth="1"/>
    <col min="69" max="69" width="12.85546875" style="29" customWidth="1"/>
    <col min="70" max="16384" width="9.140625" style="29"/>
  </cols>
  <sheetData>
    <row r="1" spans="1:69" ht="57.95" customHeight="1">
      <c r="A1" s="8" t="s">
        <v>398</v>
      </c>
      <c r="B1" s="8" t="s">
        <v>399</v>
      </c>
      <c r="C1" s="9" t="s">
        <v>400</v>
      </c>
      <c r="D1" s="10" t="s">
        <v>3</v>
      </c>
      <c r="E1" s="10" t="s">
        <v>19</v>
      </c>
      <c r="F1" s="11" t="s">
        <v>401</v>
      </c>
      <c r="G1" s="9" t="s">
        <v>402</v>
      </c>
      <c r="H1" s="12" t="s">
        <v>403</v>
      </c>
      <c r="I1" s="12" t="s">
        <v>404</v>
      </c>
      <c r="J1" s="12" t="s">
        <v>405</v>
      </c>
      <c r="K1" s="13" t="s">
        <v>444</v>
      </c>
      <c r="L1" s="12" t="s">
        <v>406</v>
      </c>
      <c r="M1" s="12" t="s">
        <v>407</v>
      </c>
      <c r="N1" s="9" t="s">
        <v>442</v>
      </c>
      <c r="O1" s="9" t="s">
        <v>408</v>
      </c>
      <c r="P1" s="9" t="s">
        <v>409</v>
      </c>
      <c r="Q1" s="9" t="s">
        <v>440</v>
      </c>
      <c r="R1" s="12" t="s">
        <v>410</v>
      </c>
      <c r="S1" s="8" t="s">
        <v>430</v>
      </c>
      <c r="T1" s="14" t="s">
        <v>439</v>
      </c>
      <c r="U1" s="15" t="s">
        <v>500</v>
      </c>
      <c r="V1" s="14" t="s">
        <v>473</v>
      </c>
      <c r="W1" s="16" t="s">
        <v>472</v>
      </c>
      <c r="X1" s="17" t="s">
        <v>4</v>
      </c>
      <c r="Y1" s="8" t="s">
        <v>411</v>
      </c>
      <c r="Z1" s="8" t="s">
        <v>412</v>
      </c>
      <c r="AA1" s="8" t="s">
        <v>413</v>
      </c>
      <c r="AB1" s="8" t="s">
        <v>414</v>
      </c>
      <c r="AC1" s="18" t="s">
        <v>415</v>
      </c>
      <c r="AD1" s="8" t="s">
        <v>474</v>
      </c>
      <c r="AE1" s="8" t="s">
        <v>475</v>
      </c>
      <c r="AF1" s="8" t="s">
        <v>476</v>
      </c>
      <c r="AG1" s="8" t="s">
        <v>477</v>
      </c>
      <c r="AH1" s="19" t="s">
        <v>416</v>
      </c>
      <c r="AI1" s="18" t="s">
        <v>417</v>
      </c>
      <c r="AJ1" s="8" t="s">
        <v>418</v>
      </c>
      <c r="AK1" s="18" t="s">
        <v>419</v>
      </c>
      <c r="AL1" s="8" t="s">
        <v>420</v>
      </c>
      <c r="AM1" s="8" t="s">
        <v>421</v>
      </c>
      <c r="AN1" s="20" t="s">
        <v>422</v>
      </c>
      <c r="AO1" s="18" t="s">
        <v>423</v>
      </c>
      <c r="AP1" s="8" t="s">
        <v>424</v>
      </c>
      <c r="AQ1" s="18" t="s">
        <v>425</v>
      </c>
      <c r="AR1" s="8" t="s">
        <v>426</v>
      </c>
      <c r="AS1" s="18" t="s">
        <v>427</v>
      </c>
      <c r="AT1" s="8" t="s">
        <v>482</v>
      </c>
      <c r="AU1" s="18" t="s">
        <v>481</v>
      </c>
      <c r="AV1" s="19" t="s">
        <v>478</v>
      </c>
      <c r="AW1" s="8" t="s">
        <v>479</v>
      </c>
      <c r="AX1" s="18" t="s">
        <v>480</v>
      </c>
      <c r="AY1" s="18" t="s">
        <v>428</v>
      </c>
      <c r="AZ1" s="21" t="s">
        <v>429</v>
      </c>
      <c r="BA1" s="21" t="s">
        <v>441</v>
      </c>
      <c r="BB1" s="22" t="s">
        <v>483</v>
      </c>
      <c r="BC1" s="23" t="s">
        <v>485</v>
      </c>
      <c r="BD1" s="18" t="s">
        <v>486</v>
      </c>
      <c r="BE1" s="24" t="s">
        <v>487</v>
      </c>
      <c r="BF1" s="21" t="s">
        <v>488</v>
      </c>
      <c r="BG1" s="21" t="s">
        <v>489</v>
      </c>
      <c r="BH1" s="25" t="s">
        <v>484</v>
      </c>
      <c r="BI1" s="26" t="s">
        <v>506</v>
      </c>
      <c r="BJ1" s="27" t="s">
        <v>490</v>
      </c>
      <c r="BK1" s="28" t="s">
        <v>492</v>
      </c>
      <c r="BL1" s="27" t="s">
        <v>491</v>
      </c>
      <c r="BM1" s="28" t="s">
        <v>494</v>
      </c>
      <c r="BN1" s="28" t="s">
        <v>493</v>
      </c>
    </row>
    <row r="2" spans="1:69" s="43" customFormat="1">
      <c r="A2" s="30">
        <v>13</v>
      </c>
      <c r="B2" s="31"/>
      <c r="C2" s="31"/>
      <c r="D2" s="31" t="s">
        <v>137</v>
      </c>
      <c r="E2" s="31"/>
      <c r="F2" s="31" t="s">
        <v>431</v>
      </c>
      <c r="G2" s="31" t="s">
        <v>503</v>
      </c>
      <c r="H2" s="31" t="s">
        <v>501</v>
      </c>
      <c r="I2" s="31" t="s">
        <v>495</v>
      </c>
      <c r="J2" s="30" t="s">
        <v>502</v>
      </c>
      <c r="K2" s="32" t="s">
        <v>498</v>
      </c>
      <c r="L2" s="33" t="s">
        <v>507</v>
      </c>
      <c r="M2" s="31" t="s">
        <v>499</v>
      </c>
      <c r="N2" s="32"/>
      <c r="O2" s="47" t="s">
        <v>508</v>
      </c>
      <c r="P2" s="47" t="s">
        <v>512</v>
      </c>
      <c r="Q2" s="31"/>
      <c r="R2" s="31" t="s">
        <v>381</v>
      </c>
      <c r="S2" s="33">
        <v>42</v>
      </c>
      <c r="T2" s="34">
        <v>47.73</v>
      </c>
      <c r="U2" s="35">
        <f>IF(V2="","",W2*V2)</f>
        <v>386.61</v>
      </c>
      <c r="V2" s="36">
        <v>8.1</v>
      </c>
      <c r="W2" s="34">
        <v>47.73</v>
      </c>
      <c r="X2" s="31" t="s">
        <v>50</v>
      </c>
      <c r="Y2" s="37">
        <v>39</v>
      </c>
      <c r="Z2" s="37">
        <v>34</v>
      </c>
      <c r="AA2" s="37">
        <v>46</v>
      </c>
      <c r="AB2" s="37">
        <v>3</v>
      </c>
      <c r="AC2" s="38">
        <f t="shared" ref="AC2" si="0">IF(Y2="","",Y2*Z2*AA2/1000000)</f>
        <v>0.06</v>
      </c>
      <c r="AD2" s="39">
        <v>13</v>
      </c>
      <c r="AE2" s="39">
        <v>11</v>
      </c>
      <c r="AF2" s="39">
        <v>5</v>
      </c>
      <c r="AG2" s="31">
        <v>6.7</v>
      </c>
      <c r="AH2" s="31">
        <v>65</v>
      </c>
      <c r="AI2" s="38">
        <f t="shared" ref="AI2" si="1">IF(AB2="","",AH2/AC2*AB2)</f>
        <v>3250</v>
      </c>
      <c r="AJ2" s="31">
        <v>4050</v>
      </c>
      <c r="AK2" s="38">
        <f t="shared" ref="AK2" si="2">IF(ISERROR(AJ2/AI2),"",AJ2/AI2)</f>
        <v>1.25</v>
      </c>
      <c r="AL2" s="31" t="s">
        <v>496</v>
      </c>
      <c r="AM2" s="31">
        <f t="shared" ref="AM2:AM5" si="3">6.7%+25%+25%</f>
        <v>0.56999999999999995</v>
      </c>
      <c r="AN2" s="38">
        <f t="shared" ref="AN2" si="4">IF(ISERROR(W2*AM2),"",W2*AM2)</f>
        <v>27.21</v>
      </c>
      <c r="AO2" s="38">
        <f t="shared" ref="AO2" si="5">IF(ISERROR(W2+AK2+AN2),"",W2+AK2+AN2)</f>
        <v>76.19</v>
      </c>
      <c r="AP2" s="31">
        <v>0.1</v>
      </c>
      <c r="AQ2" s="38">
        <f t="shared" ref="AQ2" si="6">IF(ISERROR(BB2*AP2),"",BB2*AP2)</f>
        <v>15.4</v>
      </c>
      <c r="AR2" s="31">
        <v>0.15</v>
      </c>
      <c r="AS2" s="38">
        <f t="shared" ref="AS2" si="7">IF(ISERROR(BB2*AR2),"",BB2*AR2)</f>
        <v>23.1</v>
      </c>
      <c r="AT2" s="31">
        <v>0.1</v>
      </c>
      <c r="AU2" s="38">
        <f t="shared" ref="AU2" si="8">IF(ISERROR(BB2*AT2),"",BB2*AT2)</f>
        <v>15.4</v>
      </c>
      <c r="AV2" s="31"/>
      <c r="AW2" s="31">
        <v>0</v>
      </c>
      <c r="AX2" s="38">
        <f t="shared" ref="AX2" si="9">IF(ISERROR(BB2*AW2),"",BB2*AW2)</f>
        <v>0</v>
      </c>
      <c r="AY2" s="38">
        <f t="shared" ref="AY2" si="10">IF(ISERROR(AQ2+AS2+AU2+AX2),"",AQ2+AS2+AU2+AX2)</f>
        <v>53.9</v>
      </c>
      <c r="AZ2" s="38">
        <f t="shared" ref="AZ2" si="11">IF(ISERROR(AO2+AY2),"",AO2+AY2)</f>
        <v>130.09</v>
      </c>
      <c r="BA2" s="40">
        <f t="shared" ref="BA2" si="12">IF(ISERROR((BB2-AZ2)/BB2),"",(BB2-AZ2)/BB2)</f>
        <v>0.16</v>
      </c>
      <c r="BB2" s="41">
        <f t="shared" ref="BB2" si="13">IF(BH2="","",BH2*(1-BI2))</f>
        <v>153.99</v>
      </c>
      <c r="BC2" s="32">
        <v>0.3</v>
      </c>
      <c r="BD2" s="38">
        <f t="shared" ref="BD2" si="14">IF(BC2="","",BH2*BC2)</f>
        <v>84</v>
      </c>
      <c r="BE2" s="32">
        <v>15</v>
      </c>
      <c r="BF2" s="38">
        <f t="shared" ref="BF2" si="15">IF(ISERROR(AZ2+BD2+BE2),"",AZ2+BD2+BE2)</f>
        <v>229.09</v>
      </c>
      <c r="BG2" s="38">
        <f t="shared" ref="BG2" si="16">IF(BH2="","",(BH2-BF2)/BH2)</f>
        <v>0.18</v>
      </c>
      <c r="BH2" s="42">
        <v>279.99</v>
      </c>
      <c r="BI2" s="32">
        <v>0.45</v>
      </c>
      <c r="BJ2" s="35">
        <f>BB2</f>
        <v>153.99</v>
      </c>
      <c r="BK2" s="44">
        <f t="shared" ref="BK2" si="17">IF(BL2="","",CEILING(BL2/0.9 - 0.01, 10) - 0.01)</f>
        <v>319.99</v>
      </c>
      <c r="BL2" s="35">
        <f>IF(BH2="","",BH2)</f>
        <v>279.99</v>
      </c>
      <c r="BM2" s="38">
        <f>IF(BJ2="","",(BJ2-AO2)/BJ2)</f>
        <v>0.51</v>
      </c>
      <c r="BN2" s="38">
        <f t="shared" ref="BN2" si="18">IF(BK2="","",(BK2-BJ2)/BK2)</f>
        <v>0.52</v>
      </c>
      <c r="BP2" s="43">
        <f>S2*W2</f>
        <v>2004.66</v>
      </c>
      <c r="BQ2" s="43">
        <f>BB2*S2</f>
        <v>6467.58</v>
      </c>
    </row>
    <row r="3" spans="1:69" s="43" customFormat="1">
      <c r="A3" s="30">
        <v>14</v>
      </c>
      <c r="B3" s="31"/>
      <c r="C3" s="31"/>
      <c r="D3" s="31" t="s">
        <v>137</v>
      </c>
      <c r="E3" s="31"/>
      <c r="F3" s="31" t="s">
        <v>431</v>
      </c>
      <c r="G3" s="31" t="s">
        <v>503</v>
      </c>
      <c r="H3" s="31" t="s">
        <v>501</v>
      </c>
      <c r="I3" s="31" t="s">
        <v>495</v>
      </c>
      <c r="J3" s="30" t="s">
        <v>502</v>
      </c>
      <c r="K3" s="32" t="s">
        <v>498</v>
      </c>
      <c r="L3" s="33" t="s">
        <v>507</v>
      </c>
      <c r="M3" s="31" t="s">
        <v>497</v>
      </c>
      <c r="N3" s="32"/>
      <c r="O3" s="47" t="s">
        <v>509</v>
      </c>
      <c r="P3" s="47" t="s">
        <v>513</v>
      </c>
      <c r="Q3" s="31"/>
      <c r="R3" s="31" t="s">
        <v>381</v>
      </c>
      <c r="S3" s="33">
        <v>42</v>
      </c>
      <c r="T3" s="34">
        <v>47.73</v>
      </c>
      <c r="U3" s="35">
        <f t="shared" ref="U3" si="19">IF(V3="","",W3*V3)</f>
        <v>386.61</v>
      </c>
      <c r="V3" s="36">
        <v>8.1</v>
      </c>
      <c r="W3" s="34">
        <v>47.73</v>
      </c>
      <c r="X3" s="31" t="s">
        <v>50</v>
      </c>
      <c r="Y3" s="37">
        <v>39</v>
      </c>
      <c r="Z3" s="37">
        <v>34</v>
      </c>
      <c r="AA3" s="37">
        <v>46</v>
      </c>
      <c r="AB3" s="37">
        <v>3</v>
      </c>
      <c r="AC3" s="38">
        <f t="shared" ref="AC3" si="20">IF(Y3="","",Y3*Z3*AA3/1000000)</f>
        <v>0.06</v>
      </c>
      <c r="AD3" s="39">
        <v>13</v>
      </c>
      <c r="AE3" s="39">
        <v>11</v>
      </c>
      <c r="AF3" s="39">
        <v>5</v>
      </c>
      <c r="AG3" s="31">
        <v>6.7</v>
      </c>
      <c r="AH3" s="31">
        <v>65</v>
      </c>
      <c r="AI3" s="38">
        <f t="shared" ref="AI3" si="21">IF(AB3="","",AH3/AC3*AB3)</f>
        <v>3250</v>
      </c>
      <c r="AJ3" s="31">
        <v>4050</v>
      </c>
      <c r="AK3" s="38">
        <f t="shared" ref="AK3" si="22">IF(ISERROR(AJ3/AI3),"",AJ3/AI3)</f>
        <v>1.25</v>
      </c>
      <c r="AL3" s="31" t="s">
        <v>496</v>
      </c>
      <c r="AM3" s="31">
        <f t="shared" si="3"/>
        <v>0.56999999999999995</v>
      </c>
      <c r="AN3" s="38">
        <f t="shared" ref="AN3" si="23">IF(ISERROR(W3*AM3),"",W3*AM3)</f>
        <v>27.21</v>
      </c>
      <c r="AO3" s="38">
        <f t="shared" ref="AO3" si="24">IF(ISERROR(W3+AK3+AN3),"",W3+AK3+AN3)</f>
        <v>76.19</v>
      </c>
      <c r="AP3" s="31">
        <v>0.1</v>
      </c>
      <c r="AQ3" s="38">
        <f t="shared" ref="AQ3" si="25">IF(ISERROR(BB3*AP3),"",BB3*AP3)</f>
        <v>15.4</v>
      </c>
      <c r="AR3" s="31">
        <v>0.15</v>
      </c>
      <c r="AS3" s="38">
        <f t="shared" ref="AS3" si="26">IF(ISERROR(BB3*AR3),"",BB3*AR3)</f>
        <v>23.1</v>
      </c>
      <c r="AT3" s="31">
        <v>0.1</v>
      </c>
      <c r="AU3" s="38">
        <f t="shared" ref="AU3" si="27">IF(ISERROR(BB3*AT3),"",BB3*AT3)</f>
        <v>15.4</v>
      </c>
      <c r="AV3" s="31"/>
      <c r="AW3" s="31">
        <v>0</v>
      </c>
      <c r="AX3" s="38">
        <f t="shared" ref="AX3" si="28">IF(ISERROR(BB3*AW3),"",BB3*AW3)</f>
        <v>0</v>
      </c>
      <c r="AY3" s="38">
        <f t="shared" ref="AY3" si="29">IF(ISERROR(AQ3+AS3+AU3+AX3),"",AQ3+AS3+AU3+AX3)</f>
        <v>53.9</v>
      </c>
      <c r="AZ3" s="38">
        <f t="shared" ref="AZ3" si="30">IF(ISERROR(AO3+AY3),"",AO3+AY3)</f>
        <v>130.09</v>
      </c>
      <c r="BA3" s="40">
        <f t="shared" ref="BA3" si="31">IF(ISERROR((BB3-AZ3)/BB3),"",(BB3-AZ3)/BB3)</f>
        <v>0.16</v>
      </c>
      <c r="BB3" s="41">
        <f t="shared" ref="BB3:BB5" si="32">IF(BH3="","",BH3*(1-BI3))</f>
        <v>153.99</v>
      </c>
      <c r="BC3" s="32">
        <v>0.3</v>
      </c>
      <c r="BD3" s="38">
        <f t="shared" ref="BD3" si="33">IF(BC3="","",BH3*BC3)</f>
        <v>84</v>
      </c>
      <c r="BE3" s="32">
        <v>15</v>
      </c>
      <c r="BF3" s="38">
        <f t="shared" ref="BF3" si="34">IF(ISERROR(AZ3+BD3+BE3),"",AZ3+BD3+BE3)</f>
        <v>229.09</v>
      </c>
      <c r="BG3" s="38">
        <f t="shared" ref="BG3" si="35">IF(BH3="","",(BH3-BF3)/BH3)</f>
        <v>0.18</v>
      </c>
      <c r="BH3" s="42">
        <v>279.99</v>
      </c>
      <c r="BI3" s="32">
        <v>0.45</v>
      </c>
      <c r="BJ3" s="35">
        <f>BB3</f>
        <v>153.99</v>
      </c>
      <c r="BK3" s="44">
        <f t="shared" ref="BK3" si="36">IF(BL3="","",CEILING(BL3/0.9 - 0.01, 10) - 0.01)</f>
        <v>319.99</v>
      </c>
      <c r="BL3" s="35">
        <f>IF(BH3="","",BH3)</f>
        <v>279.99</v>
      </c>
      <c r="BM3" s="38">
        <f>IF(BJ3="","",(BJ3-AO3)/BJ3)</f>
        <v>0.51</v>
      </c>
      <c r="BN3" s="38">
        <f t="shared" ref="BN3" si="37">IF(BK3="","",(BK3-BJ3)/BK3)</f>
        <v>0.52</v>
      </c>
      <c r="BP3" s="43">
        <f>S3*W3</f>
        <v>2004.66</v>
      </c>
      <c r="BQ3" s="43">
        <f>BB3*S3</f>
        <v>6467.58</v>
      </c>
    </row>
    <row r="4" spans="1:69" s="43" customFormat="1">
      <c r="A4" s="30">
        <v>15</v>
      </c>
      <c r="B4" s="31"/>
      <c r="C4" s="31"/>
      <c r="D4" s="31" t="s">
        <v>137</v>
      </c>
      <c r="E4" s="31"/>
      <c r="F4" s="31" t="s">
        <v>431</v>
      </c>
      <c r="G4" s="31" t="s">
        <v>503</v>
      </c>
      <c r="H4" s="31" t="s">
        <v>501</v>
      </c>
      <c r="I4" s="31" t="s">
        <v>495</v>
      </c>
      <c r="J4" s="30" t="s">
        <v>502</v>
      </c>
      <c r="K4" s="32" t="s">
        <v>498</v>
      </c>
      <c r="L4" s="33" t="s">
        <v>507</v>
      </c>
      <c r="M4" s="31" t="s">
        <v>504</v>
      </c>
      <c r="N4" s="32"/>
      <c r="O4" s="47" t="s">
        <v>510</v>
      </c>
      <c r="P4" s="47" t="s">
        <v>514</v>
      </c>
      <c r="Q4" s="31"/>
      <c r="R4" s="31" t="s">
        <v>381</v>
      </c>
      <c r="S4" s="33">
        <v>42</v>
      </c>
      <c r="T4" s="34">
        <v>47.73</v>
      </c>
      <c r="U4" s="35">
        <f t="shared" ref="U4" si="38">IF(V4="","",W4*V4)</f>
        <v>386.61</v>
      </c>
      <c r="V4" s="36">
        <v>8.1</v>
      </c>
      <c r="W4" s="34">
        <v>47.73</v>
      </c>
      <c r="X4" s="31" t="s">
        <v>50</v>
      </c>
      <c r="Y4" s="37">
        <v>39</v>
      </c>
      <c r="Z4" s="37">
        <v>34</v>
      </c>
      <c r="AA4" s="37">
        <v>46</v>
      </c>
      <c r="AB4" s="37">
        <v>3</v>
      </c>
      <c r="AC4" s="38">
        <f t="shared" ref="AC4" si="39">IF(Y4="","",Y4*Z4*AA4/1000000)</f>
        <v>0.06</v>
      </c>
      <c r="AD4" s="39">
        <v>13</v>
      </c>
      <c r="AE4" s="39">
        <v>11</v>
      </c>
      <c r="AF4" s="39">
        <v>5</v>
      </c>
      <c r="AG4" s="31">
        <v>6.7</v>
      </c>
      <c r="AH4" s="31">
        <v>65</v>
      </c>
      <c r="AI4" s="38">
        <f t="shared" ref="AI4" si="40">IF(AB4="","",AH4/AC4*AB4)</f>
        <v>3250</v>
      </c>
      <c r="AJ4" s="31">
        <v>4050</v>
      </c>
      <c r="AK4" s="38">
        <f t="shared" ref="AK4" si="41">IF(ISERROR(AJ4/AI4),"",AJ4/AI4)</f>
        <v>1.25</v>
      </c>
      <c r="AL4" s="31" t="s">
        <v>496</v>
      </c>
      <c r="AM4" s="31">
        <f t="shared" si="3"/>
        <v>0.56999999999999995</v>
      </c>
      <c r="AN4" s="38">
        <f t="shared" ref="AN4" si="42">IF(ISERROR(W4*AM4),"",W4*AM4)</f>
        <v>27.21</v>
      </c>
      <c r="AO4" s="38">
        <f t="shared" ref="AO4" si="43">IF(ISERROR(W4+AK4+AN4),"",W4+AK4+AN4)</f>
        <v>76.19</v>
      </c>
      <c r="AP4" s="31">
        <v>0.1</v>
      </c>
      <c r="AQ4" s="38">
        <f t="shared" ref="AQ4" si="44">IF(ISERROR(BB4*AP4),"",BB4*AP4)</f>
        <v>15.4</v>
      </c>
      <c r="AR4" s="31">
        <v>0.15</v>
      </c>
      <c r="AS4" s="38">
        <f t="shared" ref="AS4" si="45">IF(ISERROR(BB4*AR4),"",BB4*AR4)</f>
        <v>23.1</v>
      </c>
      <c r="AT4" s="31">
        <v>0.1</v>
      </c>
      <c r="AU4" s="38">
        <f t="shared" ref="AU4" si="46">IF(ISERROR(BB4*AT4),"",BB4*AT4)</f>
        <v>15.4</v>
      </c>
      <c r="AV4" s="31"/>
      <c r="AW4" s="31">
        <v>0</v>
      </c>
      <c r="AX4" s="38">
        <f t="shared" ref="AX4" si="47">IF(ISERROR(BB4*AW4),"",BB4*AW4)</f>
        <v>0</v>
      </c>
      <c r="AY4" s="38">
        <f t="shared" ref="AY4" si="48">IF(ISERROR(AQ4+AS4+AU4+AX4),"",AQ4+AS4+AU4+AX4)</f>
        <v>53.9</v>
      </c>
      <c r="AZ4" s="38">
        <f t="shared" ref="AZ4" si="49">IF(ISERROR(AO4+AY4),"",AO4+AY4)</f>
        <v>130.09</v>
      </c>
      <c r="BA4" s="40">
        <f t="shared" ref="BA4" si="50">IF(ISERROR((BB4-AZ4)/BB4),"",(BB4-AZ4)/BB4)</f>
        <v>0.16</v>
      </c>
      <c r="BB4" s="41">
        <f t="shared" si="32"/>
        <v>153.99</v>
      </c>
      <c r="BC4" s="32">
        <v>0.3</v>
      </c>
      <c r="BD4" s="38">
        <f t="shared" ref="BD4" si="51">IF(BC4="","",BH4*BC4)</f>
        <v>84</v>
      </c>
      <c r="BE4" s="32">
        <v>15</v>
      </c>
      <c r="BF4" s="38">
        <f t="shared" ref="BF4" si="52">IF(ISERROR(AZ4+BD4+BE4),"",AZ4+BD4+BE4)</f>
        <v>229.09</v>
      </c>
      <c r="BG4" s="38">
        <f t="shared" ref="BG4" si="53">IF(BH4="","",(BH4-BF4)/BH4)</f>
        <v>0.18</v>
      </c>
      <c r="BH4" s="42">
        <v>279.99</v>
      </c>
      <c r="BI4" s="32">
        <v>0.45</v>
      </c>
      <c r="BJ4" s="35">
        <f>BB4</f>
        <v>153.99</v>
      </c>
      <c r="BK4" s="44">
        <f t="shared" ref="BK4" si="54">IF(BL4="","",CEILING(BL4/0.9 - 0.01, 10) - 0.01)</f>
        <v>319.99</v>
      </c>
      <c r="BL4" s="35">
        <f>IF(BH4="","",BH4)</f>
        <v>279.99</v>
      </c>
      <c r="BM4" s="38">
        <f>IF(BJ4="","",(BJ4-AO4)/BJ4)</f>
        <v>0.51</v>
      </c>
      <c r="BN4" s="38">
        <f t="shared" ref="BN4" si="55">IF(BK4="","",(BK4-BJ4)/BK4)</f>
        <v>0.52</v>
      </c>
      <c r="BP4" s="43">
        <f>S4*W4</f>
        <v>2004.66</v>
      </c>
      <c r="BQ4" s="43">
        <f>BB4*S4</f>
        <v>6467.58</v>
      </c>
    </row>
    <row r="5" spans="1:69">
      <c r="A5" s="30">
        <v>16</v>
      </c>
      <c r="B5" s="45"/>
      <c r="C5" s="45"/>
      <c r="D5" s="31" t="s">
        <v>137</v>
      </c>
      <c r="E5" s="31"/>
      <c r="F5" s="31" t="s">
        <v>431</v>
      </c>
      <c r="G5" s="31" t="s">
        <v>503</v>
      </c>
      <c r="H5" s="31" t="s">
        <v>501</v>
      </c>
      <c r="I5" s="31" t="s">
        <v>495</v>
      </c>
      <c r="J5" s="30" t="s">
        <v>502</v>
      </c>
      <c r="K5" s="32" t="s">
        <v>498</v>
      </c>
      <c r="L5" s="33" t="s">
        <v>507</v>
      </c>
      <c r="M5" s="31" t="s">
        <v>505</v>
      </c>
      <c r="N5" s="32"/>
      <c r="O5" s="47" t="s">
        <v>511</v>
      </c>
      <c r="P5" s="47" t="s">
        <v>515</v>
      </c>
      <c r="Q5" s="31"/>
      <c r="R5" s="31" t="s">
        <v>381</v>
      </c>
      <c r="S5" s="33">
        <v>42</v>
      </c>
      <c r="T5" s="34">
        <v>47.73</v>
      </c>
      <c r="U5" s="35">
        <f t="shared" ref="U5" si="56">IF(V5="","",W5*V5)</f>
        <v>386.61</v>
      </c>
      <c r="V5" s="36">
        <v>8.1</v>
      </c>
      <c r="W5" s="34">
        <v>47.73</v>
      </c>
      <c r="X5" s="31" t="s">
        <v>50</v>
      </c>
      <c r="Y5" s="37">
        <v>39</v>
      </c>
      <c r="Z5" s="37">
        <v>34</v>
      </c>
      <c r="AA5" s="37">
        <v>46</v>
      </c>
      <c r="AB5" s="37">
        <v>3</v>
      </c>
      <c r="AC5" s="38">
        <f t="shared" ref="AC5" si="57">IF(Y5="","",Y5*Z5*AA5/1000000)</f>
        <v>0.06</v>
      </c>
      <c r="AD5" s="39">
        <v>13</v>
      </c>
      <c r="AE5" s="39">
        <v>11</v>
      </c>
      <c r="AF5" s="39">
        <v>5</v>
      </c>
      <c r="AG5" s="31">
        <v>6.7</v>
      </c>
      <c r="AH5" s="31">
        <v>65</v>
      </c>
      <c r="AI5" s="38">
        <f t="shared" ref="AI5" si="58">IF(AB5="","",AH5/AC5*AB5)</f>
        <v>3250</v>
      </c>
      <c r="AJ5" s="31">
        <v>4050</v>
      </c>
      <c r="AK5" s="38">
        <f t="shared" ref="AK5" si="59">IF(ISERROR(AJ5/AI5),"",AJ5/AI5)</f>
        <v>1.25</v>
      </c>
      <c r="AL5" s="31" t="s">
        <v>496</v>
      </c>
      <c r="AM5" s="31">
        <f t="shared" si="3"/>
        <v>0.56999999999999995</v>
      </c>
      <c r="AN5" s="38">
        <f t="shared" ref="AN5" si="60">IF(ISERROR(W5*AM5),"",W5*AM5)</f>
        <v>27.21</v>
      </c>
      <c r="AO5" s="38">
        <f t="shared" ref="AO5" si="61">IF(ISERROR(W5+AK5+AN5),"",W5+AK5+AN5)</f>
        <v>76.19</v>
      </c>
      <c r="AP5" s="31">
        <v>0.1</v>
      </c>
      <c r="AQ5" s="38">
        <f t="shared" ref="AQ5" si="62">IF(ISERROR(BB5*AP5),"",BB5*AP5)</f>
        <v>15.4</v>
      </c>
      <c r="AR5" s="31">
        <v>0.15</v>
      </c>
      <c r="AS5" s="38">
        <f t="shared" ref="AS5" si="63">IF(ISERROR(BB5*AR5),"",BB5*AR5)</f>
        <v>23.1</v>
      </c>
      <c r="AT5" s="31">
        <v>0.1</v>
      </c>
      <c r="AU5" s="38">
        <f t="shared" ref="AU5" si="64">IF(ISERROR(BB5*AT5),"",BB5*AT5)</f>
        <v>15.4</v>
      </c>
      <c r="AV5" s="31"/>
      <c r="AW5" s="31">
        <v>0</v>
      </c>
      <c r="AX5" s="38">
        <f t="shared" ref="AX5" si="65">IF(ISERROR(BB5*AW5),"",BB5*AW5)</f>
        <v>0</v>
      </c>
      <c r="AY5" s="38">
        <f t="shared" ref="AY5" si="66">IF(ISERROR(AQ5+AS5+AU5+AX5),"",AQ5+AS5+AU5+AX5)</f>
        <v>53.9</v>
      </c>
      <c r="AZ5" s="38">
        <f t="shared" ref="AZ5" si="67">IF(ISERROR(AO5+AY5),"",AO5+AY5)</f>
        <v>130.09</v>
      </c>
      <c r="BA5" s="40">
        <f t="shared" ref="BA5" si="68">IF(ISERROR((BB5-AZ5)/BB5),"",(BB5-AZ5)/BB5)</f>
        <v>0.16</v>
      </c>
      <c r="BB5" s="41">
        <f t="shared" si="32"/>
        <v>153.99</v>
      </c>
      <c r="BC5" s="32">
        <v>0.3</v>
      </c>
      <c r="BD5" s="38">
        <f t="shared" ref="BD5" si="69">IF(BC5="","",BH5*BC5)</f>
        <v>84</v>
      </c>
      <c r="BE5" s="32">
        <v>15</v>
      </c>
      <c r="BF5" s="38">
        <f t="shared" ref="BF5" si="70">IF(ISERROR(AZ5+BD5+BE5),"",AZ5+BD5+BE5)</f>
        <v>229.09</v>
      </c>
      <c r="BG5" s="38">
        <f t="shared" ref="BG5" si="71">IF(BH5="","",(BH5-BF5)/BH5)</f>
        <v>0.18</v>
      </c>
      <c r="BH5" s="42">
        <v>279.99</v>
      </c>
      <c r="BI5" s="32">
        <v>0.45</v>
      </c>
      <c r="BJ5" s="35">
        <f>BB5</f>
        <v>153.99</v>
      </c>
      <c r="BK5" s="44">
        <f t="shared" ref="BK5" si="72">IF(BL5="","",CEILING(BL5/0.9 - 0.01, 10) - 0.01)</f>
        <v>319.99</v>
      </c>
      <c r="BL5" s="35">
        <f>IF(BH5="","",BH5)</f>
        <v>279.99</v>
      </c>
      <c r="BM5" s="38">
        <f>IF(BJ5="","",(BJ5-AO5)/BJ5)</f>
        <v>0.51</v>
      </c>
      <c r="BN5" s="38">
        <f t="shared" ref="BN5" si="73">IF(BK5="","",(BK5-BJ5)/BK5)</f>
        <v>0.52</v>
      </c>
      <c r="BP5" s="43">
        <f t="shared" ref="BP5" si="74">S5*W5</f>
        <v>2004.66</v>
      </c>
      <c r="BQ5" s="43">
        <f t="shared" ref="BQ5" si="75">BB5*S5</f>
        <v>6467.58</v>
      </c>
    </row>
  </sheetData>
  <sheetProtection insertRows="0" deleteRows="0" sort="0"/>
  <protectedRanges>
    <protectedRange sqref="A7:B89 D7:E89 T6:AY88 F6:R88 M2:N5 C6:C88 A2:J5 X2:X5 Q5:R5 V2:V5 AN2:BE5 AH2:AI5 AC2:AC5 AK2:AK5 BG2:BG5 Q2:R2 Q3:R3 Q4:R4" name="Range1"/>
    <protectedRange sqref="AG2:AG5" name="Range1_2"/>
    <protectedRange sqref="AJ2:AJ5" name="Range1_3"/>
    <protectedRange sqref="AL2:AM5" name="Range1_4"/>
    <protectedRange sqref="K2:K5" name="Range1_1"/>
    <protectedRange sqref="U2:U5" name="Range1_5"/>
    <protectedRange sqref="P2" name="Range1_6"/>
    <protectedRange sqref="P3" name="Range1_7"/>
    <protectedRange sqref="P4" name="Range1_8"/>
    <protectedRange sqref="P5" name="Range1_9"/>
  </protectedRanges>
  <phoneticPr fontId="13"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ValueSelect!$A$2:$A$296</xm:f>
          </x14:formula1>
          <xm:sqref>D2:D5</xm:sqref>
        </x14:dataValidation>
        <x14:dataValidation type="list" allowBlank="1" showInputMessage="1" showErrorMessage="1">
          <x14:formula1>
            <xm:f>ValueSelect!$B$2:$B$26</xm:f>
          </x14:formula1>
          <xm:sqref>E2:E5</xm:sqref>
        </x14:dataValidation>
        <x14:dataValidation type="list" allowBlank="1" showInputMessage="1" showErrorMessage="1">
          <x14:formula1>
            <xm:f>ValueSelect!$N$2:$N$6</xm:f>
          </x14:formula1>
          <xm:sqref>R2:R5</xm:sqref>
        </x14:dataValidation>
        <x14:dataValidation type="list" allowBlank="1" showInputMessage="1" showErrorMessage="1">
          <x14:formula1>
            <xm:f>ValueSelect!$S$2:$S$6</xm:f>
          </x14:formula1>
          <xm:sqref>X2:X5</xm:sqref>
        </x14:dataValidation>
        <x14:dataValidation type="list" allowBlank="1" showInputMessage="1" showErrorMessage="1">
          <x14:formula1>
            <xm:f>ValueSelect!$C$2:$C$22</xm:f>
          </x14:formula1>
          <xm:sqref>F2:F5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96"/>
  <sheetViews>
    <sheetView topLeftCell="A9" workbookViewId="0">
      <selection activeCell="H11" sqref="H11"/>
    </sheetView>
  </sheetViews>
  <sheetFormatPr defaultRowHeight="15"/>
  <cols>
    <col min="1" max="1" width="20.5703125" customWidth="1"/>
    <col min="2" max="2" width="30.85546875" customWidth="1"/>
    <col min="3" max="4" width="24.85546875" customWidth="1"/>
    <col min="6" max="8" width="10.42578125" customWidth="1"/>
    <col min="9" max="9" width="19.7109375" customWidth="1"/>
    <col min="10" max="10" width="25.42578125" customWidth="1"/>
    <col min="11" max="13" width="14.28515625" customWidth="1"/>
    <col min="15" max="15" width="22.140625" customWidth="1"/>
    <col min="16" max="17" width="14.28515625" customWidth="1"/>
    <col min="18" max="18" width="22" customWidth="1"/>
    <col min="19" max="19" width="20.140625" customWidth="1"/>
  </cols>
  <sheetData>
    <row r="1" spans="1:20" ht="30">
      <c r="A1" s="7" t="s">
        <v>3</v>
      </c>
      <c r="B1" s="4" t="s">
        <v>19</v>
      </c>
      <c r="C1" s="4" t="s">
        <v>322</v>
      </c>
      <c r="D1" s="4" t="s">
        <v>37</v>
      </c>
      <c r="E1" s="4" t="s">
        <v>18</v>
      </c>
      <c r="F1" s="4" t="s">
        <v>25</v>
      </c>
      <c r="G1" s="4" t="s">
        <v>32</v>
      </c>
      <c r="H1" s="4" t="s">
        <v>323</v>
      </c>
      <c r="I1" s="4" t="s">
        <v>20</v>
      </c>
      <c r="J1" s="4" t="s">
        <v>21</v>
      </c>
      <c r="K1" s="4" t="s">
        <v>38</v>
      </c>
      <c r="L1" s="4" t="s">
        <v>26</v>
      </c>
      <c r="M1" s="4" t="s">
        <v>32</v>
      </c>
      <c r="N1" s="4" t="s">
        <v>380</v>
      </c>
      <c r="O1" s="4" t="s">
        <v>369</v>
      </c>
      <c r="P1" s="4" t="s">
        <v>24</v>
      </c>
      <c r="Q1" s="4" t="s">
        <v>27</v>
      </c>
      <c r="R1" s="5" t="s">
        <v>368</v>
      </c>
      <c r="S1" s="4" t="s">
        <v>4</v>
      </c>
      <c r="T1" s="4" t="s">
        <v>42</v>
      </c>
    </row>
    <row r="2" spans="1:20">
      <c r="C2" t="s">
        <v>435</v>
      </c>
      <c r="D2" t="s">
        <v>392</v>
      </c>
      <c r="E2" t="s">
        <v>446</v>
      </c>
      <c r="G2" s="3" t="s">
        <v>0</v>
      </c>
      <c r="I2" s="3" t="s">
        <v>23</v>
      </c>
      <c r="J2" t="s">
        <v>28</v>
      </c>
      <c r="K2" s="3" t="s">
        <v>29</v>
      </c>
      <c r="L2" s="3" t="s">
        <v>44</v>
      </c>
      <c r="M2" s="3" t="s">
        <v>0</v>
      </c>
      <c r="N2" t="s">
        <v>384</v>
      </c>
      <c r="O2" s="3" t="s">
        <v>471</v>
      </c>
      <c r="P2" s="3" t="s">
        <v>48</v>
      </c>
      <c r="Q2" s="3" t="s">
        <v>0</v>
      </c>
      <c r="R2" t="s">
        <v>5</v>
      </c>
      <c r="S2" s="6" t="s">
        <v>50</v>
      </c>
      <c r="T2" s="3" t="s">
        <v>0</v>
      </c>
    </row>
    <row r="3" spans="1:20">
      <c r="A3" t="s">
        <v>71</v>
      </c>
      <c r="B3" t="s">
        <v>67</v>
      </c>
      <c r="C3" t="s">
        <v>447</v>
      </c>
      <c r="D3" t="s">
        <v>448</v>
      </c>
      <c r="F3" s="3" t="s">
        <v>35</v>
      </c>
      <c r="G3" s="3" t="s">
        <v>1</v>
      </c>
      <c r="I3" s="3" t="s">
        <v>22</v>
      </c>
      <c r="J3" t="s">
        <v>387</v>
      </c>
      <c r="K3" s="3" t="s">
        <v>30</v>
      </c>
      <c r="L3" s="3" t="s">
        <v>45</v>
      </c>
      <c r="M3" s="3" t="s">
        <v>1</v>
      </c>
      <c r="N3" t="s">
        <v>381</v>
      </c>
      <c r="O3" s="3"/>
      <c r="P3" s="3" t="s">
        <v>49</v>
      </c>
      <c r="Q3" s="3" t="s">
        <v>1</v>
      </c>
      <c r="R3" t="s">
        <v>6</v>
      </c>
      <c r="S3" s="6" t="s">
        <v>51</v>
      </c>
      <c r="T3" s="3" t="s">
        <v>1</v>
      </c>
    </row>
    <row r="4" spans="1:20">
      <c r="A4" t="s">
        <v>68</v>
      </c>
      <c r="B4" t="s">
        <v>66</v>
      </c>
      <c r="C4" t="s">
        <v>436</v>
      </c>
      <c r="D4" t="s">
        <v>393</v>
      </c>
      <c r="F4" s="3" t="s">
        <v>36</v>
      </c>
      <c r="G4" s="3"/>
      <c r="I4" s="3"/>
      <c r="J4" t="s">
        <v>388</v>
      </c>
      <c r="K4" s="3" t="s">
        <v>443</v>
      </c>
      <c r="L4" s="3" t="s">
        <v>46</v>
      </c>
      <c r="M4" s="3"/>
      <c r="N4" t="s">
        <v>383</v>
      </c>
      <c r="O4" s="3"/>
      <c r="P4" s="3"/>
      <c r="Q4" s="3"/>
      <c r="R4" t="s">
        <v>7</v>
      </c>
      <c r="S4" s="3" t="s">
        <v>445</v>
      </c>
    </row>
    <row r="5" spans="1:20">
      <c r="A5" s="3" t="s">
        <v>72</v>
      </c>
      <c r="B5" t="s">
        <v>367</v>
      </c>
      <c r="C5" t="s">
        <v>449</v>
      </c>
      <c r="D5" t="s">
        <v>450</v>
      </c>
      <c r="F5" s="3" t="s">
        <v>34</v>
      </c>
      <c r="G5" s="3"/>
      <c r="I5" s="3"/>
      <c r="J5" t="s">
        <v>2</v>
      </c>
      <c r="K5" s="3" t="s">
        <v>318</v>
      </c>
      <c r="L5" t="s">
        <v>390</v>
      </c>
      <c r="M5" s="3"/>
      <c r="N5" t="s">
        <v>382</v>
      </c>
      <c r="O5" s="3"/>
      <c r="P5" s="3"/>
      <c r="Q5" s="3"/>
      <c r="R5" t="s">
        <v>8</v>
      </c>
      <c r="S5" s="3" t="s">
        <v>53</v>
      </c>
    </row>
    <row r="6" spans="1:20">
      <c r="A6" s="3" t="s">
        <v>73</v>
      </c>
      <c r="B6" t="s">
        <v>386</v>
      </c>
      <c r="C6" s="3" t="s">
        <v>451</v>
      </c>
      <c r="D6" s="3" t="s">
        <v>452</v>
      </c>
      <c r="F6" s="3" t="s">
        <v>33</v>
      </c>
      <c r="J6" t="s">
        <v>39</v>
      </c>
      <c r="K6" s="3" t="s">
        <v>319</v>
      </c>
      <c r="N6" t="s">
        <v>385</v>
      </c>
      <c r="O6" s="3"/>
      <c r="R6" s="1" t="s">
        <v>9</v>
      </c>
      <c r="S6" s="3" t="s">
        <v>52</v>
      </c>
    </row>
    <row r="7" spans="1:20">
      <c r="A7" t="s">
        <v>74</v>
      </c>
      <c r="B7" t="s">
        <v>65</v>
      </c>
      <c r="C7" t="s">
        <v>453</v>
      </c>
      <c r="D7" t="s">
        <v>454</v>
      </c>
      <c r="F7" s="3" t="s">
        <v>324</v>
      </c>
      <c r="J7" t="s">
        <v>40</v>
      </c>
      <c r="K7" s="3" t="s">
        <v>31</v>
      </c>
      <c r="O7" s="3"/>
      <c r="R7" t="s">
        <v>10</v>
      </c>
    </row>
    <row r="8" spans="1:20">
      <c r="A8" t="s">
        <v>251</v>
      </c>
      <c r="B8" t="s">
        <v>64</v>
      </c>
      <c r="C8" s="3" t="s">
        <v>455</v>
      </c>
      <c r="D8" s="3" t="s">
        <v>456</v>
      </c>
      <c r="J8" t="s">
        <v>389</v>
      </c>
      <c r="K8" s="3" t="s">
        <v>320</v>
      </c>
      <c r="O8" s="3"/>
      <c r="R8" t="s">
        <v>11</v>
      </c>
    </row>
    <row r="9" spans="1:20">
      <c r="A9" t="s">
        <v>75</v>
      </c>
      <c r="B9" t="s">
        <v>63</v>
      </c>
      <c r="C9" s="3" t="s">
        <v>457</v>
      </c>
      <c r="D9" s="3" t="s">
        <v>458</v>
      </c>
      <c r="J9" t="s">
        <v>41</v>
      </c>
      <c r="K9" s="3" t="s">
        <v>321</v>
      </c>
      <c r="O9" s="3"/>
      <c r="R9" t="s">
        <v>12</v>
      </c>
    </row>
    <row r="10" spans="1:20">
      <c r="A10" t="s">
        <v>252</v>
      </c>
      <c r="B10" t="s">
        <v>62</v>
      </c>
      <c r="C10" t="s">
        <v>432</v>
      </c>
      <c r="D10" t="s">
        <v>394</v>
      </c>
      <c r="J10" t="s">
        <v>317</v>
      </c>
      <c r="R10" t="s">
        <v>13</v>
      </c>
    </row>
    <row r="11" spans="1:20">
      <c r="A11" t="s">
        <v>76</v>
      </c>
      <c r="B11" t="s">
        <v>61</v>
      </c>
      <c r="C11" t="s">
        <v>434</v>
      </c>
      <c r="D11" t="s">
        <v>391</v>
      </c>
      <c r="R11" t="s">
        <v>14</v>
      </c>
    </row>
    <row r="12" spans="1:20">
      <c r="A12" t="s">
        <v>77</v>
      </c>
      <c r="B12" t="s">
        <v>60</v>
      </c>
      <c r="C12" t="s">
        <v>438</v>
      </c>
      <c r="D12" t="s">
        <v>397</v>
      </c>
      <c r="R12" t="s">
        <v>15</v>
      </c>
    </row>
    <row r="13" spans="1:20">
      <c r="A13" t="s">
        <v>253</v>
      </c>
      <c r="B13" t="s">
        <v>370</v>
      </c>
      <c r="C13" t="s">
        <v>437</v>
      </c>
      <c r="D13" t="s">
        <v>396</v>
      </c>
      <c r="O13" s="3"/>
      <c r="R13" s="2" t="s">
        <v>16</v>
      </c>
    </row>
    <row r="14" spans="1:20">
      <c r="A14" t="s">
        <v>69</v>
      </c>
      <c r="B14" t="s">
        <v>371</v>
      </c>
      <c r="C14" t="s">
        <v>459</v>
      </c>
      <c r="D14" t="s">
        <v>460</v>
      </c>
      <c r="O14" s="3"/>
      <c r="R14" s="2" t="s">
        <v>17</v>
      </c>
    </row>
    <row r="15" spans="1:20">
      <c r="A15" t="s">
        <v>254</v>
      </c>
      <c r="B15" t="s">
        <v>372</v>
      </c>
      <c r="C15" t="s">
        <v>461</v>
      </c>
      <c r="D15" t="s">
        <v>462</v>
      </c>
      <c r="O15" s="3"/>
    </row>
    <row r="16" spans="1:20">
      <c r="A16" t="s">
        <v>255</v>
      </c>
      <c r="B16" t="s">
        <v>59</v>
      </c>
      <c r="C16" t="s">
        <v>463</v>
      </c>
      <c r="D16" t="s">
        <v>464</v>
      </c>
      <c r="O16" s="3"/>
    </row>
    <row r="17" spans="1:15">
      <c r="A17" t="s">
        <v>78</v>
      </c>
      <c r="B17" t="s">
        <v>364</v>
      </c>
      <c r="C17" t="s">
        <v>431</v>
      </c>
      <c r="D17" t="s">
        <v>395</v>
      </c>
      <c r="O17" s="3"/>
    </row>
    <row r="18" spans="1:15">
      <c r="A18" t="s">
        <v>325</v>
      </c>
      <c r="B18" t="s">
        <v>58</v>
      </c>
      <c r="C18" t="s">
        <v>465</v>
      </c>
      <c r="D18" t="s">
        <v>466</v>
      </c>
    </row>
    <row r="19" spans="1:15">
      <c r="A19" t="s">
        <v>79</v>
      </c>
      <c r="B19" t="s">
        <v>373</v>
      </c>
      <c r="C19" t="s">
        <v>467</v>
      </c>
      <c r="D19" t="s">
        <v>468</v>
      </c>
    </row>
    <row r="20" spans="1:15">
      <c r="A20" t="s">
        <v>256</v>
      </c>
      <c r="B20" t="s">
        <v>363</v>
      </c>
      <c r="C20" s="3" t="s">
        <v>469</v>
      </c>
      <c r="D20" s="3" t="s">
        <v>470</v>
      </c>
    </row>
    <row r="21" spans="1:15">
      <c r="A21" t="s">
        <v>80</v>
      </c>
      <c r="B21" t="s">
        <v>374</v>
      </c>
      <c r="C21" s="3" t="s">
        <v>433</v>
      </c>
      <c r="D21" s="3" t="s">
        <v>47</v>
      </c>
    </row>
    <row r="22" spans="1:15">
      <c r="A22" t="s">
        <v>81</v>
      </c>
      <c r="B22" t="s">
        <v>375</v>
      </c>
    </row>
    <row r="23" spans="1:15">
      <c r="A23" t="s">
        <v>82</v>
      </c>
      <c r="B23" t="s">
        <v>376</v>
      </c>
    </row>
    <row r="24" spans="1:15">
      <c r="A24" t="s">
        <v>83</v>
      </c>
      <c r="B24" t="s">
        <v>365</v>
      </c>
    </row>
    <row r="25" spans="1:15">
      <c r="A25" s="3" t="s">
        <v>257</v>
      </c>
      <c r="B25" t="s">
        <v>366</v>
      </c>
    </row>
    <row r="26" spans="1:15">
      <c r="A26" t="s">
        <v>84</v>
      </c>
      <c r="B26" t="s">
        <v>57</v>
      </c>
    </row>
    <row r="27" spans="1:15">
      <c r="A27" t="s">
        <v>326</v>
      </c>
    </row>
    <row r="28" spans="1:15">
      <c r="A28" t="s">
        <v>85</v>
      </c>
    </row>
    <row r="29" spans="1:15">
      <c r="A29" t="s">
        <v>327</v>
      </c>
    </row>
    <row r="30" spans="1:15">
      <c r="A30" t="s">
        <v>86</v>
      </c>
    </row>
    <row r="31" spans="1:15">
      <c r="A31" t="s">
        <v>328</v>
      </c>
    </row>
    <row r="32" spans="1:15">
      <c r="A32" t="s">
        <v>70</v>
      </c>
    </row>
    <row r="33" spans="1:1">
      <c r="A33" t="s">
        <v>87</v>
      </c>
    </row>
    <row r="34" spans="1:1">
      <c r="A34" s="3" t="s">
        <v>329</v>
      </c>
    </row>
    <row r="35" spans="1:1">
      <c r="A35" t="s">
        <v>88</v>
      </c>
    </row>
    <row r="36" spans="1:1">
      <c r="A36" t="s">
        <v>258</v>
      </c>
    </row>
    <row r="37" spans="1:1">
      <c r="A37" t="s">
        <v>89</v>
      </c>
    </row>
    <row r="38" spans="1:1">
      <c r="A38" t="s">
        <v>90</v>
      </c>
    </row>
    <row r="39" spans="1:1">
      <c r="A39" t="s">
        <v>91</v>
      </c>
    </row>
    <row r="40" spans="1:1">
      <c r="A40" t="s">
        <v>330</v>
      </c>
    </row>
    <row r="41" spans="1:1">
      <c r="A41" t="s">
        <v>259</v>
      </c>
    </row>
    <row r="42" spans="1:1">
      <c r="A42" t="s">
        <v>92</v>
      </c>
    </row>
    <row r="43" spans="1:1">
      <c r="A43" t="s">
        <v>93</v>
      </c>
    </row>
    <row r="44" spans="1:1">
      <c r="A44" t="s">
        <v>331</v>
      </c>
    </row>
    <row r="45" spans="1:1">
      <c r="A45" t="s">
        <v>94</v>
      </c>
    </row>
    <row r="46" spans="1:1">
      <c r="A46" t="s">
        <v>260</v>
      </c>
    </row>
    <row r="47" spans="1:1">
      <c r="A47" t="s">
        <v>95</v>
      </c>
    </row>
    <row r="48" spans="1:1">
      <c r="A48" t="s">
        <v>96</v>
      </c>
    </row>
    <row r="49" spans="1:1">
      <c r="A49" t="s">
        <v>97</v>
      </c>
    </row>
    <row r="50" spans="1:1">
      <c r="A50" t="s">
        <v>332</v>
      </c>
    </row>
    <row r="51" spans="1:1">
      <c r="A51" t="s">
        <v>98</v>
      </c>
    </row>
    <row r="52" spans="1:1">
      <c r="A52" t="s">
        <v>261</v>
      </c>
    </row>
    <row r="53" spans="1:1">
      <c r="A53" t="s">
        <v>99</v>
      </c>
    </row>
    <row r="54" spans="1:1">
      <c r="A54" t="s">
        <v>262</v>
      </c>
    </row>
    <row r="55" spans="1:1">
      <c r="A55" t="s">
        <v>333</v>
      </c>
    </row>
    <row r="56" spans="1:1">
      <c r="A56" s="3" t="s">
        <v>263</v>
      </c>
    </row>
    <row r="57" spans="1:1">
      <c r="A57" t="s">
        <v>264</v>
      </c>
    </row>
    <row r="58" spans="1:1">
      <c r="A58" t="s">
        <v>100</v>
      </c>
    </row>
    <row r="59" spans="1:1">
      <c r="A59" t="s">
        <v>265</v>
      </c>
    </row>
    <row r="60" spans="1:1">
      <c r="A60" t="s">
        <v>266</v>
      </c>
    </row>
    <row r="61" spans="1:1">
      <c r="A61" t="s">
        <v>101</v>
      </c>
    </row>
    <row r="62" spans="1:1">
      <c r="A62" s="3" t="s">
        <v>102</v>
      </c>
    </row>
    <row r="63" spans="1:1">
      <c r="A63" t="s">
        <v>103</v>
      </c>
    </row>
    <row r="64" spans="1:1">
      <c r="A64" t="s">
        <v>104</v>
      </c>
    </row>
    <row r="65" spans="1:1">
      <c r="A65" t="s">
        <v>105</v>
      </c>
    </row>
    <row r="66" spans="1:1">
      <c r="A66" t="s">
        <v>106</v>
      </c>
    </row>
    <row r="67" spans="1:1">
      <c r="A67" t="s">
        <v>334</v>
      </c>
    </row>
    <row r="68" spans="1:1">
      <c r="A68" s="3" t="s">
        <v>107</v>
      </c>
    </row>
    <row r="69" spans="1:1">
      <c r="A69" t="s">
        <v>335</v>
      </c>
    </row>
    <row r="70" spans="1:1">
      <c r="A70" t="s">
        <v>108</v>
      </c>
    </row>
    <row r="71" spans="1:1">
      <c r="A71" t="s">
        <v>109</v>
      </c>
    </row>
    <row r="72" spans="1:1">
      <c r="A72" t="s">
        <v>110</v>
      </c>
    </row>
    <row r="73" spans="1:1">
      <c r="A73" t="s">
        <v>111</v>
      </c>
    </row>
    <row r="74" spans="1:1">
      <c r="A74" t="s">
        <v>267</v>
      </c>
    </row>
    <row r="75" spans="1:1">
      <c r="A75" t="s">
        <v>112</v>
      </c>
    </row>
    <row r="76" spans="1:1">
      <c r="A76" t="s">
        <v>268</v>
      </c>
    </row>
    <row r="77" spans="1:1">
      <c r="A77" t="s">
        <v>113</v>
      </c>
    </row>
    <row r="78" spans="1:1">
      <c r="A78" t="s">
        <v>269</v>
      </c>
    </row>
    <row r="79" spans="1:1">
      <c r="A79" t="s">
        <v>114</v>
      </c>
    </row>
    <row r="80" spans="1:1">
      <c r="A80" t="s">
        <v>270</v>
      </c>
    </row>
    <row r="81" spans="1:1">
      <c r="A81" t="s">
        <v>115</v>
      </c>
    </row>
    <row r="82" spans="1:1">
      <c r="A82" t="s">
        <v>116</v>
      </c>
    </row>
    <row r="83" spans="1:1">
      <c r="A83" t="s">
        <v>336</v>
      </c>
    </row>
    <row r="84" spans="1:1">
      <c r="A84" t="s">
        <v>271</v>
      </c>
    </row>
    <row r="85" spans="1:1">
      <c r="A85" t="s">
        <v>117</v>
      </c>
    </row>
    <row r="86" spans="1:1">
      <c r="A86" t="s">
        <v>118</v>
      </c>
    </row>
    <row r="87" spans="1:1">
      <c r="A87" t="s">
        <v>119</v>
      </c>
    </row>
    <row r="88" spans="1:1">
      <c r="A88" t="s">
        <v>272</v>
      </c>
    </row>
    <row r="89" spans="1:1">
      <c r="A89" t="s">
        <v>273</v>
      </c>
    </row>
    <row r="90" spans="1:1">
      <c r="A90" t="s">
        <v>337</v>
      </c>
    </row>
    <row r="91" spans="1:1">
      <c r="A91" t="s">
        <v>120</v>
      </c>
    </row>
    <row r="92" spans="1:1">
      <c r="A92" t="s">
        <v>121</v>
      </c>
    </row>
    <row r="93" spans="1:1">
      <c r="A93" t="s">
        <v>122</v>
      </c>
    </row>
    <row r="94" spans="1:1">
      <c r="A94" t="s">
        <v>377</v>
      </c>
    </row>
    <row r="95" spans="1:1">
      <c r="A95" t="s">
        <v>123</v>
      </c>
    </row>
    <row r="96" spans="1:1">
      <c r="A96" t="s">
        <v>124</v>
      </c>
    </row>
    <row r="97" spans="1:1">
      <c r="A97" t="s">
        <v>338</v>
      </c>
    </row>
    <row r="98" spans="1:1">
      <c r="A98" t="s">
        <v>125</v>
      </c>
    </row>
    <row r="99" spans="1:1">
      <c r="A99" t="s">
        <v>126</v>
      </c>
    </row>
    <row r="100" spans="1:1">
      <c r="A100" t="s">
        <v>127</v>
      </c>
    </row>
    <row r="101" spans="1:1">
      <c r="A101" t="s">
        <v>128</v>
      </c>
    </row>
    <row r="102" spans="1:1">
      <c r="A102" t="s">
        <v>339</v>
      </c>
    </row>
    <row r="103" spans="1:1">
      <c r="A103" t="s">
        <v>129</v>
      </c>
    </row>
    <row r="104" spans="1:1">
      <c r="A104" t="s">
        <v>130</v>
      </c>
    </row>
    <row r="105" spans="1:1">
      <c r="A105" t="s">
        <v>340</v>
      </c>
    </row>
    <row r="106" spans="1:1">
      <c r="A106" t="s">
        <v>378</v>
      </c>
    </row>
    <row r="107" spans="1:1">
      <c r="A107" t="s">
        <v>131</v>
      </c>
    </row>
    <row r="108" spans="1:1">
      <c r="A108" t="s">
        <v>132</v>
      </c>
    </row>
    <row r="109" spans="1:1">
      <c r="A109" t="s">
        <v>133</v>
      </c>
    </row>
    <row r="110" spans="1:1">
      <c r="A110" t="s">
        <v>134</v>
      </c>
    </row>
    <row r="111" spans="1:1">
      <c r="A111" t="s">
        <v>135</v>
      </c>
    </row>
    <row r="112" spans="1:1">
      <c r="A112" t="s">
        <v>136</v>
      </c>
    </row>
    <row r="113" spans="1:1">
      <c r="A113" t="s">
        <v>137</v>
      </c>
    </row>
    <row r="114" spans="1:1">
      <c r="A114" t="s">
        <v>341</v>
      </c>
    </row>
    <row r="115" spans="1:1">
      <c r="A115" t="s">
        <v>138</v>
      </c>
    </row>
    <row r="116" spans="1:1">
      <c r="A116" t="s">
        <v>274</v>
      </c>
    </row>
    <row r="117" spans="1:1">
      <c r="A117" t="s">
        <v>275</v>
      </c>
    </row>
    <row r="118" spans="1:1">
      <c r="A118" t="s">
        <v>139</v>
      </c>
    </row>
    <row r="119" spans="1:1">
      <c r="A119" t="s">
        <v>276</v>
      </c>
    </row>
    <row r="120" spans="1:1">
      <c r="A120" t="s">
        <v>140</v>
      </c>
    </row>
    <row r="121" spans="1:1">
      <c r="A121" t="s">
        <v>141</v>
      </c>
    </row>
    <row r="122" spans="1:1">
      <c r="A122" t="s">
        <v>142</v>
      </c>
    </row>
    <row r="123" spans="1:1">
      <c r="A123" t="s">
        <v>277</v>
      </c>
    </row>
    <row r="124" spans="1:1">
      <c r="A124" t="s">
        <v>143</v>
      </c>
    </row>
    <row r="125" spans="1:1">
      <c r="A125" t="s">
        <v>144</v>
      </c>
    </row>
    <row r="126" spans="1:1">
      <c r="A126" t="s">
        <v>145</v>
      </c>
    </row>
    <row r="127" spans="1:1">
      <c r="A127" t="s">
        <v>278</v>
      </c>
    </row>
    <row r="128" spans="1:1">
      <c r="A128" t="s">
        <v>342</v>
      </c>
    </row>
    <row r="129" spans="1:1">
      <c r="A129" t="s">
        <v>146</v>
      </c>
    </row>
    <row r="130" spans="1:1">
      <c r="A130" t="s">
        <v>147</v>
      </c>
    </row>
    <row r="131" spans="1:1">
      <c r="A131" t="s">
        <v>148</v>
      </c>
    </row>
    <row r="132" spans="1:1">
      <c r="A132" t="s">
        <v>279</v>
      </c>
    </row>
    <row r="133" spans="1:1">
      <c r="A133" t="s">
        <v>280</v>
      </c>
    </row>
    <row r="134" spans="1:1">
      <c r="A134" t="s">
        <v>149</v>
      </c>
    </row>
    <row r="135" spans="1:1">
      <c r="A135" t="s">
        <v>343</v>
      </c>
    </row>
    <row r="136" spans="1:1">
      <c r="A136" t="s">
        <v>281</v>
      </c>
    </row>
    <row r="137" spans="1:1">
      <c r="A137" t="s">
        <v>344</v>
      </c>
    </row>
    <row r="138" spans="1:1">
      <c r="A138" t="s">
        <v>345</v>
      </c>
    </row>
    <row r="139" spans="1:1">
      <c r="A139" t="s">
        <v>150</v>
      </c>
    </row>
    <row r="140" spans="1:1">
      <c r="A140" t="s">
        <v>151</v>
      </c>
    </row>
    <row r="141" spans="1:1">
      <c r="A141" t="s">
        <v>346</v>
      </c>
    </row>
    <row r="142" spans="1:1">
      <c r="A142" t="s">
        <v>152</v>
      </c>
    </row>
    <row r="143" spans="1:1">
      <c r="A143" t="s">
        <v>347</v>
      </c>
    </row>
    <row r="144" spans="1:1">
      <c r="A144" t="s">
        <v>153</v>
      </c>
    </row>
    <row r="145" spans="1:1">
      <c r="A145" t="s">
        <v>348</v>
      </c>
    </row>
    <row r="146" spans="1:1">
      <c r="A146" t="s">
        <v>154</v>
      </c>
    </row>
    <row r="147" spans="1:1">
      <c r="A147" t="s">
        <v>349</v>
      </c>
    </row>
    <row r="148" spans="1:1">
      <c r="A148" t="s">
        <v>43</v>
      </c>
    </row>
    <row r="149" spans="1:1">
      <c r="A149" t="s">
        <v>155</v>
      </c>
    </row>
    <row r="150" spans="1:1">
      <c r="A150" t="s">
        <v>156</v>
      </c>
    </row>
    <row r="151" spans="1:1">
      <c r="A151" t="s">
        <v>157</v>
      </c>
    </row>
    <row r="152" spans="1:1">
      <c r="A152" t="s">
        <v>158</v>
      </c>
    </row>
    <row r="153" spans="1:1">
      <c r="A153" t="s">
        <v>282</v>
      </c>
    </row>
    <row r="154" spans="1:1">
      <c r="A154" t="s">
        <v>159</v>
      </c>
    </row>
    <row r="155" spans="1:1">
      <c r="A155" t="s">
        <v>160</v>
      </c>
    </row>
    <row r="156" spans="1:1">
      <c r="A156" t="s">
        <v>161</v>
      </c>
    </row>
    <row r="157" spans="1:1">
      <c r="A157" t="s">
        <v>162</v>
      </c>
    </row>
    <row r="158" spans="1:1">
      <c r="A158" t="s">
        <v>283</v>
      </c>
    </row>
    <row r="159" spans="1:1">
      <c r="A159" t="s">
        <v>163</v>
      </c>
    </row>
    <row r="160" spans="1:1">
      <c r="A160" t="s">
        <v>284</v>
      </c>
    </row>
    <row r="161" spans="1:1">
      <c r="A161" t="s">
        <v>350</v>
      </c>
    </row>
    <row r="162" spans="1:1">
      <c r="A162" t="s">
        <v>285</v>
      </c>
    </row>
    <row r="163" spans="1:1">
      <c r="A163" t="s">
        <v>286</v>
      </c>
    </row>
    <row r="164" spans="1:1">
      <c r="A164" t="s">
        <v>351</v>
      </c>
    </row>
    <row r="165" spans="1:1">
      <c r="A165" t="s">
        <v>287</v>
      </c>
    </row>
    <row r="166" spans="1:1">
      <c r="A166" t="s">
        <v>164</v>
      </c>
    </row>
    <row r="167" spans="1:1">
      <c r="A167" t="s">
        <v>165</v>
      </c>
    </row>
    <row r="168" spans="1:1">
      <c r="A168" t="s">
        <v>166</v>
      </c>
    </row>
    <row r="169" spans="1:1">
      <c r="A169" t="s">
        <v>167</v>
      </c>
    </row>
    <row r="170" spans="1:1">
      <c r="A170" t="s">
        <v>168</v>
      </c>
    </row>
    <row r="171" spans="1:1">
      <c r="A171" t="s">
        <v>169</v>
      </c>
    </row>
    <row r="172" spans="1:1">
      <c r="A172" t="s">
        <v>170</v>
      </c>
    </row>
    <row r="173" spans="1:1">
      <c r="A173" t="s">
        <v>171</v>
      </c>
    </row>
    <row r="174" spans="1:1">
      <c r="A174" t="s">
        <v>172</v>
      </c>
    </row>
    <row r="175" spans="1:1">
      <c r="A175" t="s">
        <v>173</v>
      </c>
    </row>
    <row r="176" spans="1:1">
      <c r="A176" t="s">
        <v>352</v>
      </c>
    </row>
    <row r="177" spans="1:1">
      <c r="A177" t="s">
        <v>288</v>
      </c>
    </row>
    <row r="178" spans="1:1">
      <c r="A178" t="s">
        <v>289</v>
      </c>
    </row>
    <row r="179" spans="1:1">
      <c r="A179" t="s">
        <v>174</v>
      </c>
    </row>
    <row r="180" spans="1:1">
      <c r="A180" t="s">
        <v>175</v>
      </c>
    </row>
    <row r="181" spans="1:1">
      <c r="A181" t="s">
        <v>353</v>
      </c>
    </row>
    <row r="182" spans="1:1">
      <c r="A182" t="s">
        <v>176</v>
      </c>
    </row>
    <row r="183" spans="1:1">
      <c r="A183" t="s">
        <v>177</v>
      </c>
    </row>
    <row r="184" spans="1:1">
      <c r="A184" t="s">
        <v>178</v>
      </c>
    </row>
    <row r="185" spans="1:1">
      <c r="A185" t="s">
        <v>354</v>
      </c>
    </row>
    <row r="186" spans="1:1">
      <c r="A186" t="s">
        <v>179</v>
      </c>
    </row>
    <row r="187" spans="1:1">
      <c r="A187" t="s">
        <v>180</v>
      </c>
    </row>
    <row r="188" spans="1:1">
      <c r="A188" t="s">
        <v>355</v>
      </c>
    </row>
    <row r="189" spans="1:1">
      <c r="A189" t="s">
        <v>290</v>
      </c>
    </row>
    <row r="190" spans="1:1">
      <c r="A190" t="s">
        <v>181</v>
      </c>
    </row>
    <row r="191" spans="1:1">
      <c r="A191" t="s">
        <v>182</v>
      </c>
    </row>
    <row r="192" spans="1:1">
      <c r="A192" t="s">
        <v>291</v>
      </c>
    </row>
    <row r="193" spans="1:1">
      <c r="A193" t="s">
        <v>183</v>
      </c>
    </row>
    <row r="194" spans="1:1">
      <c r="A194" t="s">
        <v>292</v>
      </c>
    </row>
    <row r="195" spans="1:1">
      <c r="A195" t="s">
        <v>184</v>
      </c>
    </row>
    <row r="196" spans="1:1">
      <c r="A196" t="s">
        <v>185</v>
      </c>
    </row>
    <row r="197" spans="1:1">
      <c r="A197" t="s">
        <v>293</v>
      </c>
    </row>
    <row r="198" spans="1:1">
      <c r="A198" t="s">
        <v>54</v>
      </c>
    </row>
    <row r="199" spans="1:1">
      <c r="A199" t="s">
        <v>186</v>
      </c>
    </row>
    <row r="200" spans="1:1">
      <c r="A200" t="s">
        <v>187</v>
      </c>
    </row>
    <row r="201" spans="1:1">
      <c r="A201" t="s">
        <v>188</v>
      </c>
    </row>
    <row r="202" spans="1:1">
      <c r="A202" t="s">
        <v>189</v>
      </c>
    </row>
    <row r="203" spans="1:1">
      <c r="A203" t="s">
        <v>190</v>
      </c>
    </row>
    <row r="204" spans="1:1">
      <c r="A204" t="s">
        <v>191</v>
      </c>
    </row>
    <row r="205" spans="1:1">
      <c r="A205" t="s">
        <v>192</v>
      </c>
    </row>
    <row r="206" spans="1:1">
      <c r="A206" t="s">
        <v>193</v>
      </c>
    </row>
    <row r="207" spans="1:1">
      <c r="A207" t="s">
        <v>294</v>
      </c>
    </row>
    <row r="208" spans="1:1">
      <c r="A208" t="s">
        <v>356</v>
      </c>
    </row>
    <row r="209" spans="1:1">
      <c r="A209" t="s">
        <v>295</v>
      </c>
    </row>
    <row r="210" spans="1:1">
      <c r="A210" t="s">
        <v>194</v>
      </c>
    </row>
    <row r="211" spans="1:1">
      <c r="A211" t="s">
        <v>195</v>
      </c>
    </row>
    <row r="212" spans="1:1">
      <c r="A212" t="s">
        <v>196</v>
      </c>
    </row>
    <row r="213" spans="1:1">
      <c r="A213" t="s">
        <v>296</v>
      </c>
    </row>
    <row r="214" spans="1:1">
      <c r="A214" t="s">
        <v>357</v>
      </c>
    </row>
    <row r="215" spans="1:1">
      <c r="A215" t="s">
        <v>197</v>
      </c>
    </row>
    <row r="216" spans="1:1">
      <c r="A216" t="s">
        <v>198</v>
      </c>
    </row>
    <row r="217" spans="1:1">
      <c r="A217" t="s">
        <v>199</v>
      </c>
    </row>
    <row r="218" spans="1:1">
      <c r="A218" t="s">
        <v>297</v>
      </c>
    </row>
    <row r="219" spans="1:1">
      <c r="A219" t="s">
        <v>358</v>
      </c>
    </row>
    <row r="220" spans="1:1">
      <c r="A220" t="s">
        <v>200</v>
      </c>
    </row>
    <row r="221" spans="1:1">
      <c r="A221" t="s">
        <v>201</v>
      </c>
    </row>
    <row r="222" spans="1:1">
      <c r="A222" t="s">
        <v>202</v>
      </c>
    </row>
    <row r="223" spans="1:1">
      <c r="A223" t="s">
        <v>298</v>
      </c>
    </row>
    <row r="224" spans="1:1">
      <c r="A224" t="s">
        <v>203</v>
      </c>
    </row>
    <row r="225" spans="1:1">
      <c r="A225" t="s">
        <v>299</v>
      </c>
    </row>
    <row r="226" spans="1:1">
      <c r="A226" t="s">
        <v>300</v>
      </c>
    </row>
    <row r="227" spans="1:1">
      <c r="A227" t="s">
        <v>301</v>
      </c>
    </row>
    <row r="228" spans="1:1">
      <c r="A228" t="s">
        <v>302</v>
      </c>
    </row>
    <row r="229" spans="1:1">
      <c r="A229" t="s">
        <v>204</v>
      </c>
    </row>
    <row r="230" spans="1:1">
      <c r="A230" t="s">
        <v>205</v>
      </c>
    </row>
    <row r="231" spans="1:1">
      <c r="A231" t="s">
        <v>206</v>
      </c>
    </row>
    <row r="232" spans="1:1">
      <c r="A232" t="s">
        <v>207</v>
      </c>
    </row>
    <row r="233" spans="1:1">
      <c r="A233" t="s">
        <v>208</v>
      </c>
    </row>
    <row r="234" spans="1:1">
      <c r="A234" t="s">
        <v>209</v>
      </c>
    </row>
    <row r="235" spans="1:1">
      <c r="A235" t="s">
        <v>56</v>
      </c>
    </row>
    <row r="236" spans="1:1">
      <c r="A236" t="s">
        <v>210</v>
      </c>
    </row>
    <row r="237" spans="1:1">
      <c r="A237" t="s">
        <v>303</v>
      </c>
    </row>
    <row r="238" spans="1:1">
      <c r="A238" t="s">
        <v>211</v>
      </c>
    </row>
    <row r="239" spans="1:1">
      <c r="A239" t="s">
        <v>359</v>
      </c>
    </row>
    <row r="240" spans="1:1">
      <c r="A240" t="s">
        <v>212</v>
      </c>
    </row>
    <row r="241" spans="1:1">
      <c r="A241" t="s">
        <v>213</v>
      </c>
    </row>
    <row r="242" spans="1:1">
      <c r="A242" t="s">
        <v>304</v>
      </c>
    </row>
    <row r="243" spans="1:1">
      <c r="A243" t="s">
        <v>305</v>
      </c>
    </row>
    <row r="244" spans="1:1">
      <c r="A244" t="s">
        <v>214</v>
      </c>
    </row>
    <row r="245" spans="1:1">
      <c r="A245" t="s">
        <v>306</v>
      </c>
    </row>
    <row r="246" spans="1:1">
      <c r="A246" t="s">
        <v>379</v>
      </c>
    </row>
    <row r="247" spans="1:1">
      <c r="A247" t="s">
        <v>360</v>
      </c>
    </row>
    <row r="248" spans="1:1">
      <c r="A248" t="s">
        <v>215</v>
      </c>
    </row>
    <row r="249" spans="1:1">
      <c r="A249" t="s">
        <v>307</v>
      </c>
    </row>
    <row r="250" spans="1:1">
      <c r="A250" t="s">
        <v>216</v>
      </c>
    </row>
    <row r="251" spans="1:1">
      <c r="A251" t="s">
        <v>217</v>
      </c>
    </row>
    <row r="252" spans="1:1">
      <c r="A252" t="s">
        <v>218</v>
      </c>
    </row>
    <row r="253" spans="1:1">
      <c r="A253" t="s">
        <v>308</v>
      </c>
    </row>
    <row r="254" spans="1:1">
      <c r="A254" t="s">
        <v>219</v>
      </c>
    </row>
    <row r="255" spans="1:1">
      <c r="A255" t="s">
        <v>220</v>
      </c>
    </row>
    <row r="256" spans="1:1">
      <c r="A256" t="s">
        <v>221</v>
      </c>
    </row>
    <row r="257" spans="1:1">
      <c r="A257" t="s">
        <v>55</v>
      </c>
    </row>
    <row r="258" spans="1:1">
      <c r="A258" t="s">
        <v>222</v>
      </c>
    </row>
    <row r="259" spans="1:1">
      <c r="A259" t="s">
        <v>223</v>
      </c>
    </row>
    <row r="260" spans="1:1">
      <c r="A260" t="s">
        <v>224</v>
      </c>
    </row>
    <row r="261" spans="1:1">
      <c r="A261" t="s">
        <v>309</v>
      </c>
    </row>
    <row r="262" spans="1:1">
      <c r="A262" t="s">
        <v>225</v>
      </c>
    </row>
    <row r="263" spans="1:1">
      <c r="A263" t="s">
        <v>226</v>
      </c>
    </row>
    <row r="264" spans="1:1">
      <c r="A264" t="s">
        <v>227</v>
      </c>
    </row>
    <row r="265" spans="1:1">
      <c r="A265" t="s">
        <v>228</v>
      </c>
    </row>
    <row r="266" spans="1:1">
      <c r="A266" t="s">
        <v>229</v>
      </c>
    </row>
    <row r="267" spans="1:1">
      <c r="A267" t="s">
        <v>361</v>
      </c>
    </row>
    <row r="268" spans="1:1">
      <c r="A268" t="s">
        <v>230</v>
      </c>
    </row>
    <row r="269" spans="1:1">
      <c r="A269" t="s">
        <v>231</v>
      </c>
    </row>
    <row r="270" spans="1:1">
      <c r="A270" t="s">
        <v>232</v>
      </c>
    </row>
    <row r="271" spans="1:1">
      <c r="A271" t="s">
        <v>233</v>
      </c>
    </row>
    <row r="272" spans="1:1">
      <c r="A272" t="s">
        <v>234</v>
      </c>
    </row>
    <row r="273" spans="1:1">
      <c r="A273" t="s">
        <v>235</v>
      </c>
    </row>
    <row r="274" spans="1:1">
      <c r="A274" t="s">
        <v>236</v>
      </c>
    </row>
    <row r="275" spans="1:1">
      <c r="A275" t="s">
        <v>237</v>
      </c>
    </row>
    <row r="276" spans="1:1">
      <c r="A276" t="s">
        <v>362</v>
      </c>
    </row>
    <row r="277" spans="1:1">
      <c r="A277" t="s">
        <v>310</v>
      </c>
    </row>
    <row r="278" spans="1:1">
      <c r="A278" t="s">
        <v>238</v>
      </c>
    </row>
    <row r="279" spans="1:1">
      <c r="A279" t="s">
        <v>239</v>
      </c>
    </row>
    <row r="280" spans="1:1">
      <c r="A280" t="s">
        <v>240</v>
      </c>
    </row>
    <row r="281" spans="1:1">
      <c r="A281" t="s">
        <v>241</v>
      </c>
    </row>
    <row r="282" spans="1:1">
      <c r="A282" t="s">
        <v>242</v>
      </c>
    </row>
    <row r="283" spans="1:1">
      <c r="A283" t="s">
        <v>311</v>
      </c>
    </row>
    <row r="284" spans="1:1">
      <c r="A284" t="s">
        <v>312</v>
      </c>
    </row>
    <row r="285" spans="1:1">
      <c r="A285" t="s">
        <v>243</v>
      </c>
    </row>
    <row r="286" spans="1:1">
      <c r="A286" t="s">
        <v>313</v>
      </c>
    </row>
    <row r="287" spans="1:1">
      <c r="A287" t="s">
        <v>314</v>
      </c>
    </row>
    <row r="288" spans="1:1">
      <c r="A288" t="s">
        <v>244</v>
      </c>
    </row>
    <row r="289" spans="1:1">
      <c r="A289" t="s">
        <v>245</v>
      </c>
    </row>
    <row r="290" spans="1:1">
      <c r="A290" t="s">
        <v>246</v>
      </c>
    </row>
    <row r="291" spans="1:1">
      <c r="A291" t="s">
        <v>247</v>
      </c>
    </row>
    <row r="292" spans="1:1">
      <c r="A292" t="s">
        <v>248</v>
      </c>
    </row>
    <row r="293" spans="1:1">
      <c r="A293" t="s">
        <v>249</v>
      </c>
    </row>
    <row r="294" spans="1:1">
      <c r="A294" t="s">
        <v>250</v>
      </c>
    </row>
    <row r="295" spans="1:1">
      <c r="A295" t="s">
        <v>315</v>
      </c>
    </row>
    <row r="296" spans="1:1">
      <c r="A296" t="s">
        <v>316</v>
      </c>
    </row>
  </sheetData>
  <autoFilter ref="A1:T1"/>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Item</vt:lpstr>
      <vt:lpstr>ValueSelect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高丽</cp:lastModifiedBy>
  <dcterms:created xsi:type="dcterms:W3CDTF">2025-03-10T18:28:45Z</dcterms:created>
  <dcterms:modified xsi:type="dcterms:W3CDTF">2025-12-09T04:20:21Z</dcterms:modified>
</cp:coreProperties>
</file>