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C4379E3-F4A2-4DFE-A4CF-3C9AF8BBEB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5" l="1"/>
  <c r="AY3" i="5" s="1"/>
  <c r="BB2" i="5"/>
  <c r="BE3" i="5"/>
  <c r="AU3" i="5"/>
  <c r="AR3" i="5"/>
  <c r="AO3" i="5"/>
  <c r="AM3" i="5"/>
  <c r="AK3" i="5"/>
  <c r="AH3" i="5"/>
  <c r="S3" i="5"/>
  <c r="BE2" i="5"/>
  <c r="AU2" i="5"/>
  <c r="AR2" i="5"/>
  <c r="AO2" i="5"/>
  <c r="AM2" i="5"/>
  <c r="AK2" i="5"/>
  <c r="AH2" i="5"/>
  <c r="AE2" i="5"/>
  <c r="S2" i="5"/>
  <c r="AE3" i="5" l="1"/>
  <c r="AI3" i="5" s="1"/>
  <c r="AI2" i="5"/>
  <c r="AV2" i="5"/>
  <c r="AV3" i="5"/>
  <c r="AW3" i="5" l="1"/>
  <c r="AX3" i="5" s="1"/>
  <c r="BD3" i="5" s="1"/>
  <c r="AW2" i="5"/>
  <c r="AX2" i="5" s="1"/>
  <c r="BD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<sst xmlns="http://schemas.openxmlformats.org/spreadsheetml/2006/main" count="81" uniqueCount="74">
  <si>
    <t>Brand</t>
  </si>
  <si>
    <t>Package Type</t>
  </si>
  <si>
    <t>Licensor</t>
  </si>
  <si>
    <t>Normal</t>
  </si>
  <si>
    <t>NORMAL PILLOW</t>
  </si>
  <si>
    <t>Celebrate Home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</si>
  <si>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</si>
  <si>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</si>
  <si>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</si>
  <si>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</si>
  <si>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</si>
  <si>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</si>
  <si>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</si>
  <si>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</si>
  <si>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</si>
  <si>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</si>
  <si>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</si>
  <si>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</si>
  <si>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</si>
  <si>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</si>
  <si>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</si>
  <si>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</si>
  <si>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</si>
  <si>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</si>
  <si>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</si>
  <si>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</si>
  <si>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</si>
  <si>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</si>
  <si>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</si>
  <si>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</si>
  <si>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</si>
  <si>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</si>
  <si>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</si>
  <si>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</si>
  <si>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</si>
  <si>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</si>
  <si>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</si>
  <si>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</si>
  <si>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</si>
  <si>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</si>
  <si>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</si>
  <si>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</si>
  <si>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</si>
  <si>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</si>
  <si>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</si>
  <si>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</si>
  <si>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</si>
  <si>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</si>
  <si>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</si>
  <si>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</si>
  <si>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</si>
  <si>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</si>
  <si>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</si>
  <si>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</si>
  <si>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</si>
  <si>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</si>
  <si>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</si>
  <si>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</si>
  <si>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</si>
  <si>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</si>
  <si>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</si>
  <si>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Knit Flag Pillow</t>
    <phoneticPr fontId="8" type="noConversion"/>
  </si>
  <si>
    <t>Ruffle Stripe Pillow</t>
    <phoneticPr fontId="8" type="noConversion"/>
  </si>
  <si>
    <t>Knitted Flag Pillow</t>
    <phoneticPr fontId="8" type="noConversion"/>
  </si>
  <si>
    <t>Pillow cover</t>
    <phoneticPr fontId="8" type="noConversion"/>
  </si>
  <si>
    <t>Front-100%  Polyester
Knitted with appilue
350gsm ; 
Back-Jersey solid
Zipper Closure</t>
    <phoneticPr fontId="8" type="noConversion"/>
  </si>
  <si>
    <t>Front/Back-100%  Cotton
YD 160gsm
Zipper Closure</t>
    <phoneticPr fontId="8" type="noConversion"/>
  </si>
  <si>
    <t xml:space="preserve">18x18" </t>
  </si>
  <si>
    <t>White/Red</t>
    <phoneticPr fontId="8" type="noConversion"/>
  </si>
  <si>
    <t>Blue</t>
    <phoneticPr fontId="8" type="noConversion"/>
  </si>
  <si>
    <t>6304.92.0000</t>
    <phoneticPr fontId="8" type="noConversion"/>
  </si>
  <si>
    <t>6304 9300 90</t>
    <phoneticPr fontId="8" type="noConversion"/>
  </si>
  <si>
    <t>BK30-4022</t>
  </si>
  <si>
    <t>BK30-4023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</si>
</sst>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([$$-409]* #,##0.00_);_([$$-409]* \(#,##0.00\);_([$$-409]* &quot;-&quot;??_);_(@_)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81" fontId="9" fillId="0" borderId="0"/>
    <xf numFmtId="181" fontId="9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79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177" fontId="7" fillId="2" borderId="1" xfId="0" applyNumberFormat="1" applyFont="1" applyFill="1" applyBorder="1" applyAlignment="1">
      <alignment wrapText="1"/>
    </xf>
    <xf numFmtId="10" fontId="7" fillId="2" borderId="1" xfId="5" applyNumberFormat="1" applyFont="1" applyFill="1" applyBorder="1" applyAlignment="1">
      <alignment wrapText="1"/>
    </xf>
    <xf numFmtId="0" fontId="3" fillId="5" borderId="1" xfId="0" applyFont="1" applyFill="1" applyBorder="1"/>
  </cellXfs>
  <cellStyles count="9">
    <cellStyle name="Currency 2" xfId="4" xr:uid="{A48D031E-B8CD-43B1-86F7-B68827965248}"/>
    <cellStyle name="Currency_Sheet1 2" xfId="8" xr:uid="{7A3C18AE-4E48-4AFE-9E79-5FA288701B94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 2" xfId="7" xr:uid="{996D4227-A3D1-4B68-9768-CBE032778D6D}"/>
    <cellStyle name="Percent 2" xfId="5" xr:uid="{55F1ADEC-5EEC-4DC4-A0F8-0707E953E32C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3"/>
  <sheetViews>
    <sheetView tabSelected="1" zoomScale="77" zoomScaleNormal="77" workbookViewId="0">
      <selection activeCell="X10" sqref="X10"/>
    </sheetView>
  </sheetViews>
  <sheetFormatPr defaultColWidth="9.140625" defaultRowHeight="15" x14ac:dyDescent="0.25"/>
  <cols>
    <col min="1" max="1" width="10.140625" style="3" customWidth="1"/>
    <col min="2" max="2" width="15.7109375" style="2" customWidth="1"/>
    <col min="3" max="3" width="8.42578125" style="2" customWidth="1"/>
    <col min="4" max="4" width="10.7109375" style="2" customWidth="1"/>
    <col min="5" max="5" width="9.7109375" style="2" customWidth="1"/>
    <col min="6" max="6" width="11.42578125" style="2" customWidth="1"/>
    <col min="7" max="7" width="9.140625" style="2" customWidth="1"/>
    <col min="8" max="8" width="13.7109375" style="2" customWidth="1"/>
    <col min="9" max="9" width="12.28515625" style="2" customWidth="1"/>
    <col min="10" max="10" width="25.42578125" style="2" customWidth="1"/>
    <col min="11" max="11" width="10.85546875" style="2" customWidth="1"/>
    <col min="12" max="12" width="12.42578125" style="2" customWidth="1"/>
    <col min="13" max="13" width="6.140625" style="2" customWidth="1"/>
    <col min="14" max="14" width="6.85546875" style="2" customWidth="1"/>
    <col min="15" max="16" width="8.855468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5" customWidth="1"/>
    <col min="27" max="27" width="6.28515625" style="7" customWidth="1"/>
    <col min="28" max="28" width="10" style="47" customWidth="1"/>
    <col min="29" max="29" width="9.85546875" style="7" customWidth="1"/>
    <col min="30" max="30" width="7.85546875" style="2" customWidth="1"/>
    <col min="31" max="31" width="8.85546875" style="6" customWidth="1"/>
    <col min="32" max="32" width="7.85546875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7" width="14.5703125" style="6" customWidth="1"/>
    <col min="58" max="58" width="11.140625" style="2" bestFit="1" customWidth="1"/>
    <col min="59" max="16384" width="9.140625" style="2"/>
  </cols>
  <sheetData>
    <row r="1" spans="1:57" ht="68.099999999999994" customHeight="1" x14ac:dyDescent="0.25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57</v>
      </c>
      <c r="G1" s="42" t="s">
        <v>9</v>
      </c>
      <c r="H1" s="12" t="s">
        <v>10</v>
      </c>
      <c r="I1" s="41" t="s">
        <v>59</v>
      </c>
      <c r="J1" s="12" t="s">
        <v>11</v>
      </c>
      <c r="K1" s="12" t="s">
        <v>12</v>
      </c>
      <c r="L1" s="12" t="s">
        <v>13</v>
      </c>
      <c r="M1" s="42" t="s">
        <v>14</v>
      </c>
      <c r="N1" s="42" t="s">
        <v>15</v>
      </c>
      <c r="O1" s="42" t="s">
        <v>16</v>
      </c>
      <c r="P1" s="41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5" t="s">
        <v>22</v>
      </c>
      <c r="X1" s="45" t="s">
        <v>23</v>
      </c>
      <c r="Y1" s="45" t="s">
        <v>24</v>
      </c>
      <c r="Z1" s="20" t="s">
        <v>25</v>
      </c>
      <c r="AA1" s="21" t="s">
        <v>26</v>
      </c>
      <c r="AB1" s="48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6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7" ht="72" customHeight="1" x14ac:dyDescent="0.25">
      <c r="A2" s="32">
        <v>1</v>
      </c>
      <c r="B2" s="1"/>
      <c r="C2" s="1"/>
      <c r="D2" s="1" t="s">
        <v>5</v>
      </c>
      <c r="E2" s="1"/>
      <c r="F2" s="1" t="s">
        <v>4</v>
      </c>
      <c r="G2" s="50" t="s">
        <v>61</v>
      </c>
      <c r="H2" s="50" t="s">
        <v>63</v>
      </c>
      <c r="I2" s="51" t="s">
        <v>64</v>
      </c>
      <c r="J2" s="50" t="s">
        <v>65</v>
      </c>
      <c r="K2" s="1" t="s">
        <v>67</v>
      </c>
      <c r="L2" s="50" t="s">
        <v>68</v>
      </c>
      <c r="M2" s="1"/>
      <c r="N2" s="57" t="s">
        <v>72</v>
      </c>
      <c r="O2" s="1"/>
      <c r="P2" s="1" t="s">
        <v>58</v>
      </c>
      <c r="Q2" s="33"/>
      <c r="R2" s="34"/>
      <c r="S2" s="35" t="str">
        <f>IF(ISERROR(Q2/R2),"",Q2/R2)</f>
        <v/>
      </c>
      <c r="T2" s="36">
        <v>4.5199999999999996</v>
      </c>
      <c r="U2" s="10"/>
      <c r="V2" s="1" t="s">
        <v>3</v>
      </c>
      <c r="W2" s="52">
        <v>45</v>
      </c>
      <c r="X2" s="52">
        <v>45</v>
      </c>
      <c r="Y2" s="52">
        <v>36</v>
      </c>
      <c r="Z2" s="53">
        <v>2</v>
      </c>
      <c r="AA2" s="54">
        <v>32</v>
      </c>
      <c r="AB2" s="49">
        <v>7.2999999999999995E-2</v>
      </c>
      <c r="AC2" s="37">
        <v>22400</v>
      </c>
      <c r="AD2" s="1">
        <v>3800</v>
      </c>
      <c r="AE2" s="38">
        <f>IF(ISERROR(AD2/AC2),"",AD2/AC2)</f>
        <v>0.17</v>
      </c>
      <c r="AF2" s="50" t="s">
        <v>71</v>
      </c>
      <c r="AG2" s="39">
        <v>0.32</v>
      </c>
      <c r="AH2" s="38">
        <f>IF(ISERROR(T2*AG2),"",T2*AG2)</f>
        <v>1.45</v>
      </c>
      <c r="AI2" s="38">
        <f t="shared" ref="AI2:AI3" si="0">IF(ISERROR(T2+AE2+AH2),"",T2+AE2+AH2)</f>
        <v>6.14</v>
      </c>
      <c r="AJ2" s="39">
        <v>0.02</v>
      </c>
      <c r="AK2" s="38">
        <f>IF(ISERROR(AZ2*AJ2),"",AZ2*AJ2)</f>
        <v>0.27</v>
      </c>
      <c r="AL2" s="39">
        <v>0.1</v>
      </c>
      <c r="AM2" s="38">
        <f>IF(ISERROR(AZ2*AL2),"",AZ2*AL2)</f>
        <v>1.35</v>
      </c>
      <c r="AN2" s="39">
        <v>0.08</v>
      </c>
      <c r="AO2" s="38">
        <f>IF(ISERROR(AZ2*AN2),"",AZ2*AN2)</f>
        <v>1.08</v>
      </c>
      <c r="AP2" s="1"/>
      <c r="AQ2" s="39"/>
      <c r="AR2" s="38">
        <f>IF(ISERROR(AZ2*AQ2),"",AZ2*AQ2)</f>
        <v>0</v>
      </c>
      <c r="AS2" s="1"/>
      <c r="AT2" s="39">
        <v>0</v>
      </c>
      <c r="AU2" s="40">
        <f>IF(ISERROR(AZ2*AT2),"",AZ2*AT2)</f>
        <v>0</v>
      </c>
      <c r="AV2" s="38">
        <f>IF(ISERROR(AK2+AM2+AO2+AR2+AU2),"",AK2+AM2+AO2+AR2+AU2)</f>
        <v>2.7</v>
      </c>
      <c r="AW2" s="55">
        <f t="shared" ref="AW2:AW3" si="1">IF(ISERROR(AI2+AV2),"",AI2+AV2)</f>
        <v>8.84</v>
      </c>
      <c r="AX2" s="56">
        <f>IF(ISERROR((AZ2-AW2)/AZ2),"",(AZ2-AW2)/AZ2)</f>
        <v>0.34520000000000001</v>
      </c>
      <c r="AY2" s="38">
        <v>13.5</v>
      </c>
      <c r="AZ2" s="10">
        <v>13.5</v>
      </c>
      <c r="BA2" s="10">
        <v>60</v>
      </c>
      <c r="BB2" s="39">
        <f>(BA2-AZ2)/BA2</f>
        <v>0.77500000000000002</v>
      </c>
      <c r="BC2" s="9">
        <v>704</v>
      </c>
      <c r="BD2" s="38">
        <f>IF(ISERROR(AX2*BC2),"",AW2*BC2)</f>
        <v>6223.36</v>
      </c>
      <c r="BE2" s="38">
        <f>IF(ISERROR(AZ2*BC2),"",AZ2*BC2)</f>
        <v>9504</v>
      </c>
    </row>
    <row r="3" spans="1:57" ht="72" customHeight="1" x14ac:dyDescent="0.25">
      <c r="A3" s="32">
        <v>2</v>
      </c>
      <c r="B3" s="1"/>
      <c r="C3" s="1"/>
      <c r="D3" s="1" t="s">
        <v>5</v>
      </c>
      <c r="E3" s="1"/>
      <c r="F3" s="1" t="s">
        <v>4</v>
      </c>
      <c r="G3" s="50" t="s">
        <v>62</v>
      </c>
      <c r="H3" s="50" t="s">
        <v>62</v>
      </c>
      <c r="I3" s="51" t="s">
        <v>64</v>
      </c>
      <c r="J3" s="50" t="s">
        <v>66</v>
      </c>
      <c r="K3" s="1" t="s">
        <v>67</v>
      </c>
      <c r="L3" s="50" t="s">
        <v>69</v>
      </c>
      <c r="M3" s="1"/>
      <c r="N3" s="57" t="s">
        <v>73</v>
      </c>
      <c r="O3" s="1"/>
      <c r="P3" s="1" t="s">
        <v>58</v>
      </c>
      <c r="Q3" s="33"/>
      <c r="R3" s="34"/>
      <c r="S3" s="35" t="str">
        <f t="shared" ref="S3" si="2">IF(ISERROR(Q3/R3),"",Q3/R3)</f>
        <v/>
      </c>
      <c r="T3" s="36">
        <v>3.68</v>
      </c>
      <c r="U3" s="10"/>
      <c r="V3" s="1" t="s">
        <v>3</v>
      </c>
      <c r="W3" s="52">
        <v>45</v>
      </c>
      <c r="X3" s="52">
        <v>45</v>
      </c>
      <c r="Y3" s="52">
        <v>36</v>
      </c>
      <c r="Z3" s="53">
        <v>2</v>
      </c>
      <c r="AA3" s="54">
        <v>32</v>
      </c>
      <c r="AB3" s="49">
        <v>7.2999999999999995E-2</v>
      </c>
      <c r="AC3" s="37">
        <v>22400</v>
      </c>
      <c r="AD3" s="1">
        <v>3800</v>
      </c>
      <c r="AE3" s="38">
        <f t="shared" ref="AE3" si="3">IF(ISERROR(AD3/AC3),"",AD3/AC3)</f>
        <v>0.17</v>
      </c>
      <c r="AF3" s="50" t="s">
        <v>70</v>
      </c>
      <c r="AG3" s="39">
        <v>0.34</v>
      </c>
      <c r="AH3" s="38">
        <f>IF(ISERROR(T3*AG3),"",T3*AG3)</f>
        <v>1.25</v>
      </c>
      <c r="AI3" s="38">
        <f t="shared" si="0"/>
        <v>5.0999999999999996</v>
      </c>
      <c r="AJ3" s="39">
        <v>0.02</v>
      </c>
      <c r="AK3" s="38">
        <f t="shared" ref="AK3" si="4">IF(ISERROR(AZ3*AJ3),"",AZ3*AJ3)</f>
        <v>0.24</v>
      </c>
      <c r="AL3" s="39">
        <v>0.1</v>
      </c>
      <c r="AM3" s="38">
        <f t="shared" ref="AM3" si="5">IF(ISERROR(AZ3*AL3),"",AZ3*AL3)</f>
        <v>1.2</v>
      </c>
      <c r="AN3" s="39">
        <v>0.08</v>
      </c>
      <c r="AO3" s="38">
        <f t="shared" ref="AO3" si="6">IF(ISERROR(AZ3*AN3),"",AZ3*AN3)</f>
        <v>0.96</v>
      </c>
      <c r="AP3" s="1"/>
      <c r="AQ3" s="39"/>
      <c r="AR3" s="38">
        <f t="shared" ref="AR3" si="7">IF(ISERROR(AZ3*AQ3),"",AZ3*AQ3)</f>
        <v>0</v>
      </c>
      <c r="AS3" s="1"/>
      <c r="AT3" s="39"/>
      <c r="AU3" s="40">
        <f t="shared" ref="AU3" si="8">IF(ISERROR(AZ3*AT3),"",AZ3*AT3)</f>
        <v>0</v>
      </c>
      <c r="AV3" s="38">
        <f t="shared" ref="AV3" si="9">IF(ISERROR(AK3+AM3+AO3+AR3+AU3),"",AK3+AM3+AO3+AR3+AU3)</f>
        <v>2.4</v>
      </c>
      <c r="AW3" s="55">
        <f t="shared" si="1"/>
        <v>7.5</v>
      </c>
      <c r="AX3" s="56">
        <f t="shared" ref="AX3" si="10">IF(ISERROR((AZ3-AW3)/AZ3),"",(AZ3-AW3)/AZ3)</f>
        <v>0.375</v>
      </c>
      <c r="AY3" s="38">
        <f t="shared" ref="AY3" si="11">IF(ISERROR(BA3*(1-BB3)),"",BA3*(1-BB3))</f>
        <v>12</v>
      </c>
      <c r="AZ3" s="10">
        <v>12</v>
      </c>
      <c r="BA3" s="10">
        <v>60</v>
      </c>
      <c r="BB3" s="39">
        <f t="shared" ref="BB3" si="12">(BA3-AZ3)/BA3</f>
        <v>0.8</v>
      </c>
      <c r="BC3" s="9">
        <v>704</v>
      </c>
      <c r="BD3" s="38">
        <f t="shared" ref="BD3" si="13">IF(ISERROR(AX3*BC3),"",AW3*BC3)</f>
        <v>5280</v>
      </c>
      <c r="BE3" s="38">
        <f t="shared" ref="BE3" si="14">IF(ISERROR(AZ3*BC3),"",AZ3*BC3)</f>
        <v>8448</v>
      </c>
    </row>
  </sheetData>
  <sheetProtection insertRows="0" deleteRows="0" sort="0"/>
  <protectedRanges>
    <protectedRange sqref="A4:AZ248 A2:AR3 BA2:BC3 AV2:AY3" name="Range1"/>
    <protectedRange sqref="AU2:AU3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2025-12-16T05:06:11Z</dcterms:modified>
</cp:coreProperties>
</file>