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 -20pt Tarif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cat82">#REF!</definedName>
    <definedName name="A">#REF!</definedName>
    <definedName name="AIM">#REF!</definedName>
    <definedName name="Artwork">#REF!</definedName>
    <definedName name="ATTR">'[1]PT TABLE'!$B$2:$F$2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bm">#REF!</definedName>
    <definedName name="brown">#REF!</definedName>
    <definedName name="BULKPREPACKTYPE">'[2]x-Lists'!$I$2:$I$6</definedName>
    <definedName name="CATEGORY">[3]Sheet1!$DW$2:$DW$3</definedName>
    <definedName name="CH">'[1]COMMON ATTR'!$C$4:$C$249</definedName>
    <definedName name="colour">#REF!</definedName>
    <definedName name="COLUMN">'[1]PT TABLE'!$A$2</definedName>
    <definedName name="Commitment">#REF!</definedName>
    <definedName name="CON">'[4]317-TOP'!#REF!</definedName>
    <definedName name="CONS">#REF!</definedName>
    <definedName name="_xlnm.Database">'[2]x-Lists'!$A$2:$A$9</definedName>
    <definedName name="Decorative_Accessories">#REF!</definedName>
    <definedName name="Decorative_Pillows_Inserts_Covers">#REF!</definedName>
    <definedName name="Down_Comforters">#REF!</definedName>
    <definedName name="dumb">#REF!</definedName>
    <definedName name="Duvet_Covers">#REF!</definedName>
    <definedName name="Electrics">#REF!</definedName>
    <definedName name="feed">#REF!</definedName>
    <definedName name="foam">[3]Sheet1!$EC$2:$EC$3</definedName>
    <definedName name="FREIGHT">'[2]x-Lists'!$J$2:$J$4</definedName>
    <definedName name="Gold1">#REF!</definedName>
    <definedName name="h">#REF!</definedName>
    <definedName name="HBC">'[5]Spec Sheet'!#REF!</definedName>
    <definedName name="help">#REF!</definedName>
    <definedName name="here">#REF!</definedName>
    <definedName name="Home_Décor">#REF!</definedName>
    <definedName name="Home_Décor.">#REF!</definedName>
    <definedName name="i">'[6] Projected 2006 VS. 2005'!#REF!</definedName>
    <definedName name="IAN">'[7]FLASH WK 23'!$F$1:$AJ$65536</definedName>
    <definedName name="ItemInfoList">#REF!</definedName>
    <definedName name="ItemList">#REF!</definedName>
    <definedName name="katie">#REF!</definedName>
    <definedName name="KD">[3]Sheet1!$DS$2:$DS$2</definedName>
    <definedName name="Kids_Bath">#REF!</definedName>
    <definedName name="Kids_or_Teen">#REF!</definedName>
    <definedName name="Lighting_or_Candleholders">#REF!</definedName>
    <definedName name="lnk">[8]Sheet1!$A$2</definedName>
    <definedName name="M">[3]Sheet1!$EA$2:$EA$3</definedName>
    <definedName name="madeline">#REF!</definedName>
    <definedName name="mal">#REF!</definedName>
    <definedName name="malpass">#REF!</definedName>
    <definedName name="mason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ia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k">[9]Sheet1!$A$1:$C$65536</definedName>
    <definedName name="one">#REF!</definedName>
    <definedName name="Outdoor">#REF!</definedName>
    <definedName name="PACK">[3]Sheet1!$EE$2:$EE$3</definedName>
    <definedName name="PACKBYSTORE">'[2]x-Lists'!$C$2:$C$3</definedName>
    <definedName name="PAYMENT_TERMS">'[2]x-Lists'!$AF$2:$AF$58</definedName>
    <definedName name="Pet_Care">#REF!</definedName>
    <definedName name="Pillow_Shams">#REF!</definedName>
    <definedName name="Pillowcases">#REF!</definedName>
    <definedName name="PL">'[10]UNIQUE ATTR 2'!#REF!</definedName>
    <definedName name="PO_BUY_TYPE">'[2]x-Lists'!$X$2:$X$6</definedName>
    <definedName name="PORT_IFF">[11]a!$A$10:$B$35</definedName>
    <definedName name="_xlnm.Print_Area">#REF!</definedName>
    <definedName name="PRINT_AREA_MI">#REF!</definedName>
    <definedName name="Prints">#REF!</definedName>
    <definedName name="PT">'[1]PT TABLE'!$A$4:$A$42</definedName>
    <definedName name="PW">'[10]UNIQUE ATTR 2'!#REF!</definedName>
    <definedName name="Quilts">#REF!</definedName>
    <definedName name="RN">'[1]RN_Item Disposition'!$A$12:$A$81</definedName>
    <definedName name="ROPETRUCK">'[2]x-Lists'!$E$2</definedName>
    <definedName name="ROW">'[1]PT TABLE'!$A$1</definedName>
    <definedName name="sbm">#REF!</definedName>
    <definedName name="SCORECARD">'[2]x-Lists'!$F$2:$F$5</definedName>
    <definedName name="SCXL_DOW">'[2]x-Lists'!$AH$2</definedName>
    <definedName name="SEASON">'[2]x-Lists'!$M$2:$M$8</definedName>
    <definedName name="Seasonal">#REF!</definedName>
    <definedName name="Sheets_Full_Queen_King">#REF!</definedName>
    <definedName name="Sheets_Twin">#REF!</definedName>
    <definedName name="SHIP_WIN_LEN">'[2]x-Lists'!$AI$2</definedName>
    <definedName name="SHIPTO">'[2]x-Lists'!$B$2:$B$3</definedName>
    <definedName name="Shower_Curtains">#REF!</definedName>
    <definedName name="SKU_ID">#REF!</definedName>
    <definedName name="Slipcovers_Chair_Pads">#REF!</definedName>
    <definedName name="Slipcovers_Chair_Pads.">#REF!</definedName>
    <definedName name="SPECIAL_PROCESSING">'[2]x-Lists'!$S$2:$S$25</definedName>
    <definedName name="SUB">#REF!</definedName>
    <definedName name="subcat">#REF!</definedName>
    <definedName name="suzi">[12]Sheet3!$A:$IV</definedName>
    <definedName name="suzie">#REF!</definedName>
    <definedName name="t">#REF!</definedName>
    <definedName name="TERM_SET">'[2]x-Lists'!$Q$2:$Q$4</definedName>
    <definedName name="three">[12]Sheet3!$A:$IV</definedName>
    <definedName name="TICKET_QTY">'[2]x-Lists'!$AG$2:$AG$5</definedName>
    <definedName name="TICKETTYPE">'[2]x-Lists'!$O$2:$O$32</definedName>
    <definedName name="TOTAL">#REF!</definedName>
    <definedName name="totals">#REF!</definedName>
    <definedName name="Towels_Bath_Sheets">#REF!</definedName>
    <definedName name="toys">#REF!</definedName>
    <definedName name="two">[12]Sheet2!$A:$IV</definedName>
    <definedName name="UNIT">[3]Sheet1!$EF$2:$EF$3</definedName>
    <definedName name="upc">#REF!</definedName>
    <definedName name="WD">'[10]UNIQUE ATTR 2'!#REF!</definedName>
    <definedName name="wer">#REF!</definedName>
    <definedName name="Window_Treatments_Hardware_Accessories">#REF!</definedName>
    <definedName name="Window_Treatments_Hardware_Accessories.">#REF!</definedName>
    <definedName name="wood">[3]Sheet1!$EG$2:$EG$3</definedName>
    <definedName name="y">#REF!</definedName>
    <definedName name="YESNO">'[2]x-Lists'!$D$2:$D$3</definedName>
    <definedName name="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7" i="1" l="1"/>
  <c r="BA7" i="1"/>
  <c r="AX7" i="1"/>
  <c r="AR7" i="1"/>
  <c r="AO7" i="1"/>
  <c r="AM7" i="1"/>
  <c r="AI7" i="1"/>
  <c r="AJ7" i="1" s="1"/>
  <c r="AC7" i="1"/>
  <c r="AE7" i="1" s="1"/>
  <c r="AG7" i="1" s="1"/>
  <c r="BB6" i="1"/>
  <c r="BA6" i="1"/>
  <c r="AX6" i="1"/>
  <c r="AR6" i="1"/>
  <c r="AO6" i="1"/>
  <c r="AM6" i="1"/>
  <c r="AI6" i="1"/>
  <c r="AJ6" i="1" s="1"/>
  <c r="AC6" i="1"/>
  <c r="AE6" i="1" s="1"/>
  <c r="AG6" i="1" s="1"/>
  <c r="BB5" i="1"/>
  <c r="BA5" i="1"/>
  <c r="AX5" i="1"/>
  <c r="AR5" i="1"/>
  <c r="AO5" i="1"/>
  <c r="AM5" i="1"/>
  <c r="AJ5" i="1"/>
  <c r="AI5" i="1"/>
  <c r="AC5" i="1"/>
  <c r="AE5" i="1" s="1"/>
  <c r="AG5" i="1" s="1"/>
  <c r="AK5" i="1" s="1"/>
  <c r="BB4" i="1"/>
  <c r="BA4" i="1"/>
  <c r="AX4" i="1"/>
  <c r="AR4" i="1"/>
  <c r="AO4" i="1"/>
  <c r="AM4" i="1"/>
  <c r="AI4" i="1"/>
  <c r="AJ4" i="1" s="1"/>
  <c r="AC4" i="1"/>
  <c r="AE4" i="1" s="1"/>
  <c r="AG4" i="1" s="1"/>
  <c r="BB3" i="1"/>
  <c r="BA3" i="1"/>
  <c r="AX3" i="1"/>
  <c r="AR3" i="1"/>
  <c r="AO3" i="1"/>
  <c r="AM3" i="1"/>
  <c r="AI3" i="1"/>
  <c r="AJ3" i="1" s="1"/>
  <c r="AC3" i="1"/>
  <c r="AE3" i="1" s="1"/>
  <c r="AG3" i="1" s="1"/>
  <c r="BB2" i="1"/>
  <c r="BA2" i="1"/>
  <c r="AX2" i="1"/>
  <c r="AR2" i="1"/>
  <c r="AO2" i="1"/>
  <c r="AM2" i="1"/>
  <c r="AI2" i="1"/>
  <c r="AJ2" i="1" s="1"/>
  <c r="AC2" i="1"/>
  <c r="AE2" i="1" s="1"/>
  <c r="AG2" i="1" s="1"/>
  <c r="AK3" i="1" l="1"/>
  <c r="AS4" i="1"/>
  <c r="AS5" i="1"/>
  <c r="AT5" i="1" s="1"/>
  <c r="AS6" i="1"/>
  <c r="AT6" i="1" s="1"/>
  <c r="AS7" i="1"/>
  <c r="AS2" i="1"/>
  <c r="AS3" i="1"/>
  <c r="AT3" i="1" s="1"/>
  <c r="AK4" i="1"/>
  <c r="AT4" i="1" s="1"/>
  <c r="AU4" i="1" s="1"/>
  <c r="AK6" i="1"/>
  <c r="AK2" i="1"/>
  <c r="AT2" i="1" s="1"/>
  <c r="AK7" i="1"/>
  <c r="AZ3" i="1" l="1"/>
  <c r="AU3" i="1"/>
  <c r="AU5" i="1"/>
  <c r="AZ5" i="1"/>
  <c r="AZ4" i="1"/>
  <c r="AT7" i="1"/>
  <c r="AZ7" i="1" s="1"/>
  <c r="AZ6" i="1"/>
  <c r="AU6" i="1"/>
  <c r="AZ2" i="1"/>
  <c r="AU2" i="1"/>
  <c r="AU7" i="1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O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R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S1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T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U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X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AZ1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BA1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BB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C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<sst xmlns="http://schemas.openxmlformats.org/spreadsheetml/2006/main" count="157" uniqueCount="101">
  <si>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</si>
  <si>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</si>
  <si>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</si>
  <si>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</si>
  <si>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</si>
  <si>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</si>
  <si>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</si>
  <si>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</si>
  <si>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</si>
  <si>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</si>
  <si>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</si>
  <si>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</si>
  <si>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</si>
  <si>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</si>
  <si>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</si>
  <si>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</si>
  <si>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</si>
  <si>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</si>
  <si>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</si>
  <si>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</si>
  <si>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</si>
  <si>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</si>
  <si>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</si>
  <si>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</si>
  <si>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</si>
  <si>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</si>
  <si>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</si>
  <si>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</si>
  <si>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</si>
  <si>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</si>
  <si>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</si>
  <si>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</si>
  <si>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</si>
  <si>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</si>
  <si>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 (20% Tariff)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</si>
  <si>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</si>
  <si>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</si>
  <si>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</si>
  <si>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</si>
  <si>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</si>
  <si>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</si>
  <si>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</si>
  <si>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</si>
  <si>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</si>
  <si>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</si>
  <si>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</si>
  <si>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</si>
  <si>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 (20% Tariff)</t>
  </si>
  <si>
    <t>Suggested Retail Price</t>
  </si>
  <si>
    <t>Retail Markup %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</si>
  <si>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</si>
  <si>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</si>
  <si>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</si>
  <si>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</si>
  <si>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</si>
  <si>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</si>
  <si>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</si>
  <si>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</si>
  <si>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</si>
  <si>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</si>
  <si>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JLA Home</t>
  </si>
  <si>
    <t>Shower Curtain</t>
  </si>
  <si>
    <t>Fiona</t>
  </si>
  <si>
    <t>100% Polyester 14PC PLYSLUB</t>
    <phoneticPr fontId="3" type="noConversion"/>
  </si>
  <si>
    <t>Shower Curtain - 14pc</t>
  </si>
  <si>
    <t>SC: 100% polyester/110gsm poly slub, printed:
Liner: 90% PE, 10% EVA, 6 gauge peva;
12pcs roller ball hooks</t>
    <phoneticPr fontId="3" type="noConversion"/>
  </si>
  <si>
    <t>100% Polyester</t>
    <phoneticPr fontId="3" type="noConversion"/>
  </si>
  <si>
    <t>72x72"</t>
  </si>
  <si>
    <t>Sky Blue</t>
  </si>
  <si>
    <t>RS70-8681</t>
    <phoneticPr fontId="3" type="noConversion"/>
  </si>
  <si>
    <t>Piece</t>
  </si>
  <si>
    <t>Normal</t>
  </si>
  <si>
    <t>6303.12.0090</t>
    <phoneticPr fontId="14" type="noConversion"/>
  </si>
  <si>
    <t>Ningbo,China</t>
  </si>
  <si>
    <t>China</t>
  </si>
  <si>
    <t>绍兴均瑞</t>
  </si>
  <si>
    <t>Ditsy Tulips</t>
  </si>
  <si>
    <t>100% Polyester 14PC PLYSLUB</t>
    <phoneticPr fontId="3" type="noConversion"/>
  </si>
  <si>
    <t>SC: 100% polyester/110gsm poly slub, printed:
Liner: 90% PE, 10% EVA, 6 gauge peva;
12pcs roller ball hooks</t>
    <phoneticPr fontId="3" type="noConversion"/>
  </si>
  <si>
    <t>100% Polyester</t>
  </si>
  <si>
    <t>Pink Polka Dot</t>
  </si>
  <si>
    <t>RS70-8682</t>
  </si>
  <si>
    <t>Monarca</t>
  </si>
  <si>
    <t>SC: 100% polyester/110gsm poly slub, printed:
Liner: 90% PE, 10% EVA, 6 gauge peva;
12pcs roller ball hooks</t>
    <phoneticPr fontId="3" type="noConversion"/>
  </si>
  <si>
    <t>Pink</t>
  </si>
  <si>
    <t>RS70-8683</t>
  </si>
  <si>
    <t>6303.12.0090</t>
    <phoneticPr fontId="14" type="noConversion"/>
  </si>
  <si>
    <t>Cherry Toss</t>
  </si>
  <si>
    <t>100% Polyester 14PC PLYSLUB</t>
    <phoneticPr fontId="3" type="noConversion"/>
  </si>
  <si>
    <t>Pink Stripe</t>
  </si>
  <si>
    <t>RS70-8684</t>
  </si>
  <si>
    <t>6303.12.0090</t>
    <phoneticPr fontId="14" type="noConversion"/>
  </si>
  <si>
    <t>Boulangerie</t>
  </si>
  <si>
    <t>100% Polyester 14PC PLYSLUB</t>
    <phoneticPr fontId="3" type="noConversion"/>
  </si>
  <si>
    <t>RS70-8685</t>
  </si>
  <si>
    <t xml:space="preserve">Martha Stewart Everyday </t>
    <phoneticPr fontId="3" type="noConversion"/>
  </si>
  <si>
    <t xml:space="preserve">Martha Stewart Everyday </t>
  </si>
  <si>
    <t>Kristen</t>
  </si>
  <si>
    <t>Light Blue</t>
  </si>
  <si>
    <t>MTE70-0496</t>
  </si>
  <si>
    <t>6303.12.0090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</si>
</sst>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26" formatCode="\$#,##0.00_);[Red]\(\$#,##0.00\)"/>
    <numFmt numFmtId="176" formatCode="[$$-409]#,##0.000000"/>
    <numFmt numFmtId="177" formatCode="&quot;$&quot;#,##0.00"/>
    <numFmt numFmtId="178" formatCode="0.0"/>
    <numFmt numFmtId="179" formatCode="0.000"/>
    <numFmt numFmtId="180" formatCode="\$#,##0.00;\-\$#,##0.00"/>
    <numFmt numFmtId="181" formatCode="#,##0.00_ "/>
    <numFmt numFmtId="182" formatCode="0.0%"/>
    <numFmt numFmtId="183" formatCode="_(* #,##0.00_);_(* \(#,##0.00\);_(* &quot;-&quot;??_);_(@_)"/>
  </numFmts>
  <fonts count="18">
    <font>
      <sz val="11"/>
      <name val="Calibri"/>
      <family val="2"/>
    </font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</font>
    <font>
      <sz val="11"/>
      <color theme="1"/>
      <name val="宋体"/>
      <family val="2"/>
      <scheme val="minor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i/>
      <sz val="10"/>
      <color theme="1"/>
      <name val="Aptos"/>
      <family val="2"/>
    </font>
    <font>
      <sz val="10"/>
      <color rgb="FFFF0000"/>
      <name val="Arial"/>
      <family val="2"/>
    </font>
    <font>
      <sz val="10"/>
      <color rgb="FFFF0000"/>
      <name val="Aptos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176" fontId="0" fillId="0" borderId="0"/>
    <xf numFmtId="176" fontId="2" fillId="0" borderId="0"/>
    <xf numFmtId="176" fontId="6" fillId="0" borderId="0"/>
    <xf numFmtId="176" fontId="10" fillId="0" borderId="0"/>
    <xf numFmtId="176" fontId="12" fillId="0" borderId="0">
      <alignment vertical="center"/>
    </xf>
    <xf numFmtId="176" fontId="1" fillId="0" borderId="0">
      <alignment vertical="center"/>
    </xf>
    <xf numFmtId="176" fontId="6" fillId="0" borderId="0"/>
    <xf numFmtId="9" fontId="2" fillId="0" borderId="0" applyFont="0" applyFill="0" applyBorder="0" applyAlignment="0" applyProtection="0"/>
    <xf numFmtId="183" fontId="10" fillId="0" borderId="0" applyFont="0" applyFill="0" applyBorder="0" applyAlignment="0" applyProtection="0"/>
  </cellStyleXfs>
  <cellXfs count="70">
    <xf numFmtId="176" fontId="0" fillId="0" borderId="0" xfId="0"/>
    <xf numFmtId="0" fontId="0" fillId="0" borderId="0" xfId="0" applyNumberFormat="1" applyAlignment="1">
      <alignment horizontal="center" wrapText="1"/>
    </xf>
    <xf numFmtId="176" fontId="0" fillId="0" borderId="0" xfId="0" applyAlignment="1">
      <alignment wrapText="1"/>
    </xf>
    <xf numFmtId="176" fontId="2" fillId="0" borderId="0" xfId="1" applyAlignment="1">
      <alignment wrapText="1"/>
    </xf>
    <xf numFmtId="10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0" fontId="4" fillId="0" borderId="1" xfId="0" applyNumberFormat="1" applyFont="1" applyBorder="1" applyAlignment="1">
      <alignment horizontal="center" wrapText="1"/>
    </xf>
    <xf numFmtId="176" fontId="4" fillId="0" borderId="1" xfId="0" applyFont="1" applyBorder="1" applyAlignment="1">
      <alignment horizontal="center" wrapText="1"/>
    </xf>
    <xf numFmtId="176" fontId="4" fillId="3" borderId="1" xfId="0" applyFont="1" applyFill="1" applyBorder="1" applyAlignment="1">
      <alignment horizontal="center" wrapText="1"/>
    </xf>
    <xf numFmtId="176" fontId="5" fillId="3" borderId="1" xfId="0" applyFont="1" applyFill="1" applyBorder="1" applyAlignment="1">
      <alignment horizontal="center" wrapText="1"/>
    </xf>
    <xf numFmtId="176" fontId="5" fillId="4" borderId="1" xfId="0" applyFont="1" applyFill="1" applyBorder="1" applyAlignment="1">
      <alignment horizontal="center" wrapText="1"/>
    </xf>
    <xf numFmtId="176" fontId="4" fillId="4" borderId="1" xfId="0" applyFont="1" applyFill="1" applyBorder="1" applyAlignment="1">
      <alignment horizontal="center" wrapText="1"/>
    </xf>
    <xf numFmtId="176" fontId="4" fillId="4" borderId="1" xfId="1" applyFont="1" applyFill="1" applyBorder="1" applyAlignment="1">
      <alignment horizontal="center" wrapText="1"/>
    </xf>
    <xf numFmtId="177" fontId="4" fillId="5" borderId="1" xfId="0" applyNumberFormat="1" applyFont="1" applyFill="1" applyBorder="1" applyAlignment="1">
      <alignment horizontal="center" wrapText="1"/>
    </xf>
    <xf numFmtId="176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9" fontId="7" fillId="0" borderId="1" xfId="2" applyNumberFormat="1" applyFont="1" applyBorder="1" applyAlignment="1">
      <alignment wrapText="1"/>
    </xf>
    <xf numFmtId="2" fontId="8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7" fontId="7" fillId="0" borderId="1" xfId="2" applyNumberFormat="1" applyFont="1" applyBorder="1" applyAlignment="1">
      <alignment wrapText="1"/>
    </xf>
    <xf numFmtId="10" fontId="9" fillId="4" borderId="1" xfId="0" applyNumberFormat="1" applyFont="1" applyFill="1" applyBorder="1" applyAlignment="1">
      <alignment horizontal="center" wrapText="1"/>
    </xf>
    <xf numFmtId="177" fontId="7" fillId="4" borderId="1" xfId="2" applyNumberFormat="1" applyFont="1" applyFill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8" fillId="0" borderId="1" xfId="2" applyNumberFormat="1" applyFont="1" applyBorder="1" applyAlignment="1">
      <alignment wrapText="1"/>
    </xf>
    <xf numFmtId="177" fontId="7" fillId="2" borderId="1" xfId="2" applyNumberFormat="1" applyFont="1" applyFill="1" applyBorder="1" applyAlignment="1">
      <alignment wrapText="1"/>
    </xf>
    <xf numFmtId="10" fontId="7" fillId="2" borderId="1" xfId="2" applyNumberFormat="1" applyFont="1" applyFill="1" applyBorder="1" applyAlignment="1">
      <alignment wrapText="1"/>
    </xf>
    <xf numFmtId="177" fontId="8" fillId="4" borderId="1" xfId="2" applyNumberFormat="1" applyFont="1" applyFill="1" applyBorder="1" applyAlignment="1">
      <alignment wrapText="1"/>
    </xf>
    <xf numFmtId="177" fontId="4" fillId="2" borderId="1" xfId="0" applyNumberFormat="1" applyFont="1" applyFill="1" applyBorder="1" applyAlignment="1">
      <alignment horizontal="center" wrapText="1"/>
    </xf>
    <xf numFmtId="2" fontId="7" fillId="0" borderId="1" xfId="2" applyNumberFormat="1" applyFont="1" applyBorder="1" applyAlignment="1">
      <alignment wrapText="1"/>
    </xf>
    <xf numFmtId="176" fontId="4" fillId="0" borderId="1" xfId="0" applyFont="1" applyBorder="1" applyAlignment="1">
      <alignment wrapText="1"/>
    </xf>
    <xf numFmtId="176" fontId="4" fillId="0" borderId="0" xfId="0" applyFont="1" applyAlignment="1">
      <alignment wrapText="1"/>
    </xf>
    <xf numFmtId="0" fontId="6" fillId="0" borderId="1" xfId="0" applyNumberFormat="1" applyFont="1" applyBorder="1" applyAlignment="1">
      <alignment horizontal="left" vertical="center"/>
    </xf>
    <xf numFmtId="176" fontId="6" fillId="0" borderId="1" xfId="0" applyFont="1" applyBorder="1" applyAlignment="1">
      <alignment horizontal="left" vertical="center"/>
    </xf>
    <xf numFmtId="176" fontId="6" fillId="4" borderId="1" xfId="0" applyFont="1" applyFill="1" applyBorder="1" applyAlignment="1">
      <alignment horizontal="left" vertical="center"/>
    </xf>
    <xf numFmtId="176" fontId="6" fillId="0" borderId="1" xfId="0" applyFont="1" applyBorder="1" applyAlignment="1">
      <alignment horizontal="left" vertical="center" wrapText="1"/>
    </xf>
    <xf numFmtId="176" fontId="11" fillId="0" borderId="1" xfId="3" applyFont="1" applyBorder="1" applyAlignment="1">
      <alignment horizontal="left" vertical="center" wrapText="1"/>
    </xf>
    <xf numFmtId="176" fontId="6" fillId="0" borderId="1" xfId="4" applyFont="1" applyBorder="1" applyAlignment="1">
      <alignment horizontal="left" vertical="center" wrapText="1"/>
    </xf>
    <xf numFmtId="176" fontId="6" fillId="0" borderId="1" xfId="1" applyFont="1" applyBorder="1" applyAlignment="1">
      <alignment horizontal="left" vertical="center" wrapText="1"/>
    </xf>
    <xf numFmtId="43" fontId="6" fillId="0" borderId="1" xfId="5" applyNumberFormat="1" applyFont="1" applyBorder="1" applyAlignment="1">
      <alignment horizontal="left" vertical="center" wrapText="1"/>
    </xf>
    <xf numFmtId="176" fontId="13" fillId="0" borderId="1" xfId="0" applyFont="1" applyBorder="1" applyAlignment="1">
      <alignment horizontal="left" vertical="center" wrapText="1"/>
    </xf>
    <xf numFmtId="176" fontId="6" fillId="4" borderId="1" xfId="0" quotePrefix="1" applyFont="1" applyFill="1" applyBorder="1" applyAlignment="1">
      <alignment horizontal="left" vertical="center" wrapText="1"/>
    </xf>
    <xf numFmtId="176" fontId="0" fillId="4" borderId="1" xfId="0" applyFill="1" applyBorder="1" applyAlignment="1">
      <alignment wrapText="1"/>
    </xf>
    <xf numFmtId="180" fontId="6" fillId="4" borderId="1" xfId="0" applyNumberFormat="1" applyFont="1" applyFill="1" applyBorder="1" applyAlignment="1">
      <alignment horizontal="left" vertical="center"/>
    </xf>
    <xf numFmtId="0" fontId="11" fillId="0" borderId="1" xfId="0" applyNumberFormat="1" applyFont="1" applyBorder="1" applyAlignment="1">
      <alignment horizontal="left" vertical="center"/>
    </xf>
    <xf numFmtId="2" fontId="6" fillId="0" borderId="1" xfId="0" applyNumberFormat="1" applyFont="1" applyBorder="1" applyAlignment="1">
      <alignment horizontal="left" vertical="center"/>
    </xf>
    <xf numFmtId="2" fontId="11" fillId="0" borderId="1" xfId="0" applyNumberFormat="1" applyFont="1" applyBorder="1" applyAlignment="1">
      <alignment horizontal="left" vertical="center"/>
    </xf>
    <xf numFmtId="179" fontId="6" fillId="6" borderId="1" xfId="0" applyNumberFormat="1" applyFont="1" applyFill="1" applyBorder="1" applyAlignment="1">
      <alignment horizontal="left" vertical="center"/>
    </xf>
    <xf numFmtId="1" fontId="6" fillId="6" borderId="1" xfId="0" applyNumberFormat="1" applyFont="1" applyFill="1" applyBorder="1" applyAlignment="1">
      <alignment horizontal="left" vertical="center"/>
    </xf>
    <xf numFmtId="3" fontId="6" fillId="0" borderId="1" xfId="0" applyNumberFormat="1" applyFont="1" applyBorder="1" applyAlignment="1">
      <alignment horizontal="left" vertical="center"/>
    </xf>
    <xf numFmtId="177" fontId="6" fillId="6" borderId="1" xfId="0" applyNumberFormat="1" applyFont="1" applyFill="1" applyBorder="1" applyAlignment="1">
      <alignment horizontal="left" vertical="center"/>
    </xf>
    <xf numFmtId="181" fontId="6" fillId="7" borderId="1" xfId="6" applyNumberFormat="1" applyFill="1" applyBorder="1" applyAlignment="1">
      <alignment horizontal="left" vertical="center" wrapText="1"/>
    </xf>
    <xf numFmtId="182" fontId="15" fillId="4" borderId="1" xfId="0" applyNumberFormat="1" applyFont="1" applyFill="1" applyBorder="1" applyAlignment="1">
      <alignment horizontal="left" vertical="center"/>
    </xf>
    <xf numFmtId="10" fontId="6" fillId="0" borderId="1" xfId="0" applyNumberFormat="1" applyFont="1" applyBorder="1" applyAlignment="1">
      <alignment horizontal="left" vertical="center"/>
    </xf>
    <xf numFmtId="177" fontId="6" fillId="0" borderId="1" xfId="0" applyNumberFormat="1" applyFont="1" applyBorder="1" applyAlignment="1">
      <alignment horizontal="left" vertical="center"/>
    </xf>
    <xf numFmtId="10" fontId="6" fillId="6" borderId="1" xfId="7" applyNumberFormat="1" applyFont="1" applyFill="1" applyBorder="1" applyAlignment="1">
      <alignment horizontal="left" vertical="center"/>
    </xf>
    <xf numFmtId="26" fontId="8" fillId="4" borderId="1" xfId="0" applyNumberFormat="1" applyFont="1" applyFill="1" applyBorder="1" applyAlignment="1">
      <alignment horizontal="left" vertical="center"/>
    </xf>
    <xf numFmtId="26" fontId="6" fillId="0" borderId="1" xfId="0" applyNumberFormat="1" applyFont="1" applyBorder="1" applyAlignment="1">
      <alignment horizontal="left" vertical="center"/>
    </xf>
    <xf numFmtId="1" fontId="16" fillId="0" borderId="1" xfId="8" applyNumberFormat="1" applyFont="1" applyFill="1" applyBorder="1" applyAlignment="1">
      <alignment horizontal="left" vertical="center"/>
    </xf>
    <xf numFmtId="2" fontId="6" fillId="6" borderId="1" xfId="0" applyNumberFormat="1" applyFont="1" applyFill="1" applyBorder="1" applyAlignment="1">
      <alignment horizontal="left" vertical="center"/>
    </xf>
    <xf numFmtId="176" fontId="6" fillId="0" borderId="0" xfId="0" applyFont="1" applyAlignment="1">
      <alignment horizontal="left" vertical="center"/>
    </xf>
    <xf numFmtId="1" fontId="11" fillId="0" borderId="1" xfId="3" applyNumberFormat="1" applyFont="1" applyBorder="1" applyAlignment="1">
      <alignment horizontal="left" vertical="center" wrapText="1"/>
    </xf>
    <xf numFmtId="176" fontId="15" fillId="4" borderId="1" xfId="0" applyFont="1" applyFill="1" applyBorder="1" applyAlignment="1">
      <alignment horizontal="left" vertical="center"/>
    </xf>
    <xf numFmtId="176" fontId="6" fillId="4" borderId="1" xfId="0" applyFont="1" applyFill="1" applyBorder="1" applyAlignment="1">
      <alignment vertical="center"/>
    </xf>
    <xf numFmtId="26" fontId="17" fillId="4" borderId="1" xfId="0" applyNumberFormat="1" applyFont="1" applyFill="1" applyBorder="1" applyAlignment="1">
      <alignment horizontal="left" vertical="center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</cellXfs>
  <cellStyles count="9">
    <cellStyle name="Comma 3" xfId="8"/>
    <cellStyle name="Normal 2" xfId="1"/>
    <cellStyle name="Normal 2 18 2" xfId="2"/>
    <cellStyle name="Normal 3" xfId="3"/>
    <cellStyle name="Normal 66 4" xfId="4"/>
    <cellStyle name="Normal 69" xfId="5"/>
    <cellStyle name="Percent 2" xfId="7"/>
    <cellStyle name="常规" xfId="0" builtinId="0"/>
    <cellStyle name="样式 1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7</xdr:row>
      <xdr:rowOff>0</xdr:rowOff>
    </xdr:from>
    <xdr:to>
      <xdr:col>12</xdr:col>
      <xdr:colOff>737</xdr:colOff>
      <xdr:row>7</xdr:row>
      <xdr:rowOff>95250</xdr:rowOff>
    </xdr:to>
    <xdr:pic>
      <xdr:nvPicPr>
        <xdr:cNvPr id="2" name="Picture 12">
          <a:extLst>
            <a:ext uri="{FF2B5EF4-FFF2-40B4-BE49-F238E27FC236}">
              <a16:creationId xmlns="" xmlns:a16="http://schemas.microsoft.com/office/drawing/2014/main" id="{EE33D79E-C420-41E8-A5D7-5DCEF9DD3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68225" y="8839200"/>
          <a:ext cx="737" cy="95250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142876</xdr:colOff>
      <xdr:row>1</xdr:row>
      <xdr:rowOff>315017</xdr:rowOff>
    </xdr:from>
    <xdr:to>
      <xdr:col>1</xdr:col>
      <xdr:colOff>1471642</xdr:colOff>
      <xdr:row>1</xdr:row>
      <xdr:rowOff>944562</xdr:rowOff>
    </xdr:to>
    <xdr:pic>
      <xdr:nvPicPr>
        <xdr:cNvPr id="3" name="Picture 14">
          <a:extLst>
            <a:ext uri="{FF2B5EF4-FFF2-40B4-BE49-F238E27FC236}">
              <a16:creationId xmlns="" xmlns:a16="http://schemas.microsoft.com/office/drawing/2014/main" id="{CCF41E5A-1B85-635A-E8F4-B4D68E3E4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9151" y="1553267"/>
          <a:ext cx="1328766" cy="629545"/>
        </a:xfrm>
        <a:prstGeom prst="rect">
          <a:avLst/>
        </a:prstGeom>
      </xdr:spPr>
    </xdr:pic>
    <xdr:clientData/>
  </xdr:twoCellAnchor>
  <xdr:twoCellAnchor editAs="oneCell">
    <xdr:from>
      <xdr:col>1</xdr:col>
      <xdr:colOff>119063</xdr:colOff>
      <xdr:row>2</xdr:row>
      <xdr:rowOff>292024</xdr:rowOff>
    </xdr:from>
    <xdr:to>
      <xdr:col>1</xdr:col>
      <xdr:colOff>1425140</xdr:colOff>
      <xdr:row>2</xdr:row>
      <xdr:rowOff>912814</xdr:rowOff>
    </xdr:to>
    <xdr:pic>
      <xdr:nvPicPr>
        <xdr:cNvPr id="4" name="Picture 15">
          <a:extLst>
            <a:ext uri="{FF2B5EF4-FFF2-40B4-BE49-F238E27FC236}">
              <a16:creationId xmlns="" xmlns:a16="http://schemas.microsoft.com/office/drawing/2014/main" id="{2452A4D5-255F-3AA2-19E4-6651B1E62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5338" y="2797099"/>
          <a:ext cx="1306077" cy="62079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3</xdr:row>
      <xdr:rowOff>214312</xdr:rowOff>
    </xdr:from>
    <xdr:to>
      <xdr:col>1</xdr:col>
      <xdr:colOff>1500188</xdr:colOff>
      <xdr:row>3</xdr:row>
      <xdr:rowOff>925992</xdr:rowOff>
    </xdr:to>
    <xdr:pic>
      <xdr:nvPicPr>
        <xdr:cNvPr id="5" name="Picture 16">
          <a:extLst>
            <a:ext uri="{FF2B5EF4-FFF2-40B4-BE49-F238E27FC236}">
              <a16:creationId xmlns="" xmlns:a16="http://schemas.microsoft.com/office/drawing/2014/main" id="{BD99AA42-4748-E679-7A4D-8C30D3A4C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9775" y="3986212"/>
          <a:ext cx="1436688" cy="711680"/>
        </a:xfrm>
        <a:prstGeom prst="rect">
          <a:avLst/>
        </a:prstGeom>
      </xdr:spPr>
    </xdr:pic>
    <xdr:clientData/>
  </xdr:twoCellAnchor>
  <xdr:twoCellAnchor editAs="oneCell">
    <xdr:from>
      <xdr:col>1</xdr:col>
      <xdr:colOff>79376</xdr:colOff>
      <xdr:row>4</xdr:row>
      <xdr:rowOff>206375</xdr:rowOff>
    </xdr:from>
    <xdr:to>
      <xdr:col>2</xdr:col>
      <xdr:colOff>7641</xdr:colOff>
      <xdr:row>4</xdr:row>
      <xdr:rowOff>976312</xdr:rowOff>
    </xdr:to>
    <xdr:pic>
      <xdr:nvPicPr>
        <xdr:cNvPr id="6" name="Picture 17">
          <a:extLst>
            <a:ext uri="{FF2B5EF4-FFF2-40B4-BE49-F238E27FC236}">
              <a16:creationId xmlns="" xmlns:a16="http://schemas.microsoft.com/office/drawing/2014/main" id="{74BA9379-04E4-3051-25E1-3EF8D577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55651" y="5245100"/>
          <a:ext cx="1480840" cy="769937"/>
        </a:xfrm>
        <a:prstGeom prst="rect">
          <a:avLst/>
        </a:prstGeom>
      </xdr:spPr>
    </xdr:pic>
    <xdr:clientData/>
  </xdr:twoCellAnchor>
  <xdr:twoCellAnchor editAs="oneCell">
    <xdr:from>
      <xdr:col>1</xdr:col>
      <xdr:colOff>71437</xdr:colOff>
      <xdr:row>5</xdr:row>
      <xdr:rowOff>198438</xdr:rowOff>
    </xdr:from>
    <xdr:to>
      <xdr:col>1</xdr:col>
      <xdr:colOff>1522365</xdr:colOff>
      <xdr:row>5</xdr:row>
      <xdr:rowOff>920750</xdr:rowOff>
    </xdr:to>
    <xdr:pic>
      <xdr:nvPicPr>
        <xdr:cNvPr id="7" name="Picture 18">
          <a:extLst>
            <a:ext uri="{FF2B5EF4-FFF2-40B4-BE49-F238E27FC236}">
              <a16:creationId xmlns="" xmlns:a16="http://schemas.microsoft.com/office/drawing/2014/main" id="{6CF26719-962F-A8E9-6F66-12254A5BB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47712" y="6503988"/>
          <a:ext cx="1450928" cy="722312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6</xdr:row>
      <xdr:rowOff>214314</xdr:rowOff>
    </xdr:from>
    <xdr:to>
      <xdr:col>1</xdr:col>
      <xdr:colOff>1400148</xdr:colOff>
      <xdr:row>6</xdr:row>
      <xdr:rowOff>881064</xdr:rowOff>
    </xdr:to>
    <xdr:pic>
      <xdr:nvPicPr>
        <xdr:cNvPr id="8" name="Picture 19">
          <a:extLst>
            <a:ext uri="{FF2B5EF4-FFF2-40B4-BE49-F238E27FC236}">
              <a16:creationId xmlns="" xmlns:a16="http://schemas.microsoft.com/office/drawing/2014/main" id="{7DD820B1-7BC5-6D3A-79A3-1475B6EAC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23900" y="7786689"/>
          <a:ext cx="1352523" cy="666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LES\Business\Sears\Item%20Setup\Copy%20of%20Fall%202011%20JLA%20Better%20Shower%20Curtains%20DISPLAY%20Exploding%20Assortment%20Spec%20Shee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Documents%20and%20Settings/sunzhijuan/Local%20Settings/Temporary%20Internet%20Files/OLK1/Documents%20and%20Settings/merry.sheng/Desktop/TARGET/FORMS/TARGET%20quote%20sheet%20forma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scott%20fryzel\mid%20year%20updates\category%208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May%20'2026%20POE%20SC%20Commitment%20Sheet%20-%20202511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ndy\BCF\Bath\20230901%20Feb%20POE%20SC\JLA%2013PC%20COASTAL%20FEB%20SHOWER%20CURTAINS-POE%20vc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joyce/customer/CS/CS%20stock%20list(ET)-08103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TEMPLATE/CONST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SPECS/MISSES/801/ZELLERS/F97/F7-1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BUY%20PLANS\CAT.%2094%20Carriers\Cat.%2094%20---%20January%202007%20Approv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BUY%20PLANS\CAT.%2094%20Carriers\EXIT%20STRATEGY%207.8.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SPECS/TRACKING/WENDY/APPROVA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ksurrat\Local%20Settings\Temporary%20Internet%20Files\OLK6A\2007%20Mid%20Year%20Infant%20Furniture%20-%20Product%20List%20%20Gerber%20Childrenswear%20%20WITH%20STYLE%20%23S%20%207-18-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>
        <row r="1">
          <cell r="A1">
            <v>3</v>
          </cell>
        </row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>
        <row r="1">
          <cell r="B1" t="str">
            <v>wk 4</v>
          </cell>
        </row>
      </sheetData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
Cost</v>
          </cell>
          <cell r="D2" t="str">
            <v>List
Sell
Price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>
        <row r="1">
          <cell r="B1" t="str">
            <v>wk 13</v>
          </cell>
        </row>
      </sheetData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
Units
Last
Week</v>
          </cell>
          <cell r="C2" t="str">
            <v>2W
Sales
Units</v>
          </cell>
          <cell r="D2" t="str">
            <v>3W
Sales
Units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Sales"/>
      <sheetName val="Item -20pt Tariff"/>
      <sheetName val="ValueSelect"/>
      <sheetName val="Data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ck and Hold Request Form"/>
      <sheetName val="Multi-Ship Dates"/>
      <sheetName val="Image-Comp"/>
      <sheetName val="Class Summary"/>
      <sheetName val="x-Helpful Notes"/>
      <sheetName val="Attribute Assignment"/>
      <sheetName val="NEW Comp Grid"/>
      <sheetName val="NEW Image-Comp"/>
      <sheetName val="NEW POE Exception Approval"/>
      <sheetName val="x-Lists"/>
      <sheetName val="X-Version"/>
      <sheetName val="x-Subclass"/>
      <sheetName val="x-Bu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(1) COATS</v>
          </cell>
          <cell r="B2" t="str">
            <v>EAST COAST - 53</v>
          </cell>
          <cell r="C2" t="str">
            <v>SHIP TO DC (SHIP TO MARK FOR)</v>
          </cell>
          <cell r="D2" t="str">
            <v>YES</v>
          </cell>
          <cell r="E2" t="str">
            <v>Yes</v>
          </cell>
          <cell r="F2">
            <v>4</v>
          </cell>
          <cell r="I2" t="str">
            <v>BULK</v>
          </cell>
          <cell r="J2" t="str">
            <v>VENDOR PAYS 0%</v>
          </cell>
          <cell r="M2" t="str">
            <v>1-BASIC/REORDER</v>
          </cell>
          <cell r="O2" t="str">
            <v>GUMMY BLUE</v>
          </cell>
          <cell r="Q2" t="str">
            <v>DOM</v>
          </cell>
          <cell r="S2" t="str">
            <v>AEROSOL-METAL SPRAY CANS</v>
          </cell>
          <cell r="X2" t="str">
            <v>UP-FRONT PRODUCTION</v>
          </cell>
          <cell r="AF2" t="str">
            <v>NET 10EOM</v>
          </cell>
          <cell r="AH2">
            <v>3</v>
          </cell>
          <cell r="AI2">
            <v>7</v>
          </cell>
        </row>
        <row r="3">
          <cell r="A3" t="str">
            <v>(2) SPORTSWEAR</v>
          </cell>
          <cell r="B3" t="str">
            <v>WEST COAST - 512 AZ,CA,ID,NM,NV,OR,UT,WA,WY,CO,OK,TX</v>
          </cell>
          <cell r="C3" t="str">
            <v>SHIP TO STORES</v>
          </cell>
          <cell r="D3" t="str">
            <v>NO</v>
          </cell>
          <cell r="F3">
            <v>3</v>
          </cell>
          <cell r="I3" t="str">
            <v>COMPLEX INNERS</v>
          </cell>
          <cell r="J3" t="str">
            <v>VENDOR PAYS 50%</v>
          </cell>
          <cell r="M3" t="str">
            <v>2-FALL 2022</v>
          </cell>
          <cell r="O3" t="str">
            <v>GUMMY BLUE SM</v>
          </cell>
          <cell r="Q3" t="str">
            <v>POE</v>
          </cell>
          <cell r="S3" t="str">
            <v>BULK TO PREPACK</v>
          </cell>
          <cell r="X3" t="str">
            <v>PACK AND HOLD</v>
          </cell>
          <cell r="AF3" t="str">
            <v>NET 10EOM +30 days </v>
          </cell>
          <cell r="AG3">
            <v>1</v>
          </cell>
        </row>
        <row r="4">
          <cell r="A4" t="str">
            <v>(3) KIDS</v>
          </cell>
          <cell r="F4">
            <v>2</v>
          </cell>
          <cell r="I4" t="str">
            <v>COMPLEX SHIPPABLE</v>
          </cell>
          <cell r="J4" t="str">
            <v>VENDOR PAYS 100%</v>
          </cell>
          <cell r="M4" t="str">
            <v>3-SPRING 2023</v>
          </cell>
          <cell r="O4" t="str">
            <v>GUMMY GOLD</v>
          </cell>
          <cell r="Q4" t="str">
            <v>DDDP</v>
          </cell>
          <cell r="S4" t="str">
            <v>BULK TO COMPLEX PREPACK</v>
          </cell>
          <cell r="X4" t="str">
            <v>IN-SEASON PRODUCTION</v>
          </cell>
          <cell r="AF4" t="str">
            <v>NET 10EOM+60</v>
          </cell>
          <cell r="AG4">
            <v>2</v>
          </cell>
        </row>
        <row r="5">
          <cell r="A5" t="str">
            <v>(4) MENS</v>
          </cell>
          <cell r="F5">
            <v>1</v>
          </cell>
          <cell r="I5" t="str">
            <v>INNERS</v>
          </cell>
          <cell r="M5" t="str">
            <v>4-FALL 2023</v>
          </cell>
          <cell r="O5" t="str">
            <v>GUMMY GOLD SM</v>
          </cell>
          <cell r="S5" t="str">
            <v>CAGE PROCESSING</v>
          </cell>
          <cell r="X5" t="str">
            <v>CLOSE OUT</v>
          </cell>
          <cell r="AF5" t="str">
            <v>NET 30 Days</v>
          </cell>
          <cell r="AG5">
            <v>3</v>
          </cell>
        </row>
        <row r="6">
          <cell r="A6" t="str">
            <v>(5) ACCESSORIES</v>
          </cell>
          <cell r="I6" t="str">
            <v>SHIPPABLE</v>
          </cell>
          <cell r="M6" t="str">
            <v>5-SPRING 2024</v>
          </cell>
          <cell r="O6" t="str">
            <v>GUMMY GREY</v>
          </cell>
          <cell r="S6" t="str">
            <v>CHANGE BULK ITEMS - SEE NOTES</v>
          </cell>
          <cell r="X6" t="str">
            <v>TICKET OR ITEM SETUP</v>
          </cell>
          <cell r="AF6" t="str">
            <v>NET 60 Days</v>
          </cell>
        </row>
        <row r="7">
          <cell r="A7" t="str">
            <v>(6) LINENS</v>
          </cell>
          <cell r="M7" t="str">
            <v>6-FALL 2024</v>
          </cell>
          <cell r="O7" t="str">
            <v>GUMMY GREY SM</v>
          </cell>
          <cell r="S7" t="str">
            <v>CHANGE PACK QTY</v>
          </cell>
          <cell r="AF7" t="str">
            <v>NET 90 Days</v>
          </cell>
        </row>
        <row r="8">
          <cell r="A8" t="str">
            <v xml:space="preserve">(7) YOUTH </v>
          </cell>
          <cell r="M8" t="str">
            <v>7-SPRING 2022</v>
          </cell>
          <cell r="O8" t="str">
            <v>GUMMY LABEL</v>
          </cell>
          <cell r="S8" t="str">
            <v>DC BUILD ASSORTMENT</v>
          </cell>
          <cell r="AF8" t="str">
            <v>2% 0 days</v>
          </cell>
        </row>
        <row r="9">
          <cell r="A9" t="str">
            <v>(8) OUTERWEAR</v>
          </cell>
          <cell r="O9" t="str">
            <v>GUMMY LAVENDER</v>
          </cell>
          <cell r="S9" t="str">
            <v>DO NOT SIZE BREAK</v>
          </cell>
          <cell r="AF9" t="str">
            <v>2% 60 days </v>
          </cell>
        </row>
        <row r="10">
          <cell r="O10" t="str">
            <v>GUMMY LVNDER SM</v>
          </cell>
          <cell r="S10" t="str">
            <v>DSR NIKE</v>
          </cell>
          <cell r="AF10" t="str">
            <v>0.05% 30 EOM</v>
          </cell>
        </row>
        <row r="11">
          <cell r="O11" t="str">
            <v>GUMMY MINT</v>
          </cell>
          <cell r="S11" t="str">
            <v>FDA</v>
          </cell>
          <cell r="AF11" t="str">
            <v>0.15% 60 EOM</v>
          </cell>
        </row>
        <row r="12">
          <cell r="O12" t="str">
            <v>GUMMY MINT SM</v>
          </cell>
          <cell r="S12" t="str">
            <v>FDA AND INGESTIBLE</v>
          </cell>
          <cell r="AF12" t="str">
            <v>1% 0 EOM</v>
          </cell>
        </row>
        <row r="13">
          <cell r="O13" t="str">
            <v>GUMMY ORANGE</v>
          </cell>
          <cell r="S13" t="str">
            <v>FLAT BREAKDOWN</v>
          </cell>
          <cell r="AF13" t="str">
            <v>1% 30 EOM</v>
          </cell>
        </row>
        <row r="14">
          <cell r="O14" t="str">
            <v>GUMMY ORANGE SM</v>
          </cell>
          <cell r="S14" t="str">
            <v>FRAGILE</v>
          </cell>
          <cell r="AF14" t="str">
            <v>1% 50 EOM</v>
          </cell>
        </row>
        <row r="15">
          <cell r="O15" t="str">
            <v>GUMMY PURPLE</v>
          </cell>
          <cell r="S15" t="str">
            <v>FRAGRANCE</v>
          </cell>
          <cell r="AF15" t="str">
            <v>1% 60 EOM</v>
          </cell>
        </row>
        <row r="16">
          <cell r="O16" t="str">
            <v>GUMMY PURPLE SM</v>
          </cell>
          <cell r="S16" t="str">
            <v>HEAT SENSITIVE</v>
          </cell>
          <cell r="AF16" t="str">
            <v>2% 10EOM</v>
          </cell>
        </row>
        <row r="17">
          <cell r="O17" t="str">
            <v>GUMMY SMALL</v>
          </cell>
          <cell r="S17" t="str">
            <v>JEWELRY</v>
          </cell>
          <cell r="AF17" t="str">
            <v>2% 10EOM +30 days</v>
          </cell>
        </row>
        <row r="18">
          <cell r="O18" t="str">
            <v>GUMMY YELLOW SM</v>
          </cell>
          <cell r="S18" t="str">
            <v>KITTING</v>
          </cell>
          <cell r="AF18" t="str">
            <v>2% 30 EOM</v>
          </cell>
        </row>
        <row r="19">
          <cell r="O19" t="str">
            <v>HANG LAVENDER</v>
          </cell>
          <cell r="S19" t="str">
            <v>LIQUID</v>
          </cell>
          <cell r="AF19" t="str">
            <v>2% 60 EOM</v>
          </cell>
        </row>
        <row r="20">
          <cell r="O20" t="str">
            <v>HANG ORANGE</v>
          </cell>
          <cell r="S20" t="str">
            <v>LIQUID BUNDLING</v>
          </cell>
          <cell r="AF20" t="str">
            <v>2.5% 60 EOM</v>
          </cell>
        </row>
        <row r="21">
          <cell r="O21" t="str">
            <v>HANG PURPLE</v>
          </cell>
          <cell r="S21" t="str">
            <v>OVERSIZED PTL</v>
          </cell>
          <cell r="AF21" t="str">
            <v>0% 0 ROG</v>
          </cell>
        </row>
        <row r="22">
          <cell r="O22" t="str">
            <v>HANG SMALL</v>
          </cell>
          <cell r="S22" t="str">
            <v>PREPACK TO BULK</v>
          </cell>
          <cell r="AF22" t="str">
            <v>0% 3 ROG</v>
          </cell>
        </row>
        <row r="23">
          <cell r="O23" t="str">
            <v>HANG TAG</v>
          </cell>
          <cell r="S23" t="str">
            <v>UNDEFINED ASSORTMENT</v>
          </cell>
          <cell r="AF23" t="str">
            <v>0% 10 ROG</v>
          </cell>
        </row>
        <row r="24">
          <cell r="O24" t="str">
            <v>HANG TAG BLUE</v>
          </cell>
          <cell r="S24" t="str">
            <v>X 7 DIGIT-NO EDI</v>
          </cell>
          <cell r="AF24" t="str">
            <v>0% 15 ROG</v>
          </cell>
        </row>
        <row r="25">
          <cell r="O25" t="str">
            <v>HANG TAG GOLD</v>
          </cell>
          <cell r="S25" t="str">
            <v>X NO EDI</v>
          </cell>
          <cell r="AF25" t="str">
            <v>0% 20 ROG</v>
          </cell>
        </row>
        <row r="26">
          <cell r="O26" t="str">
            <v>HANG TAG GREY</v>
          </cell>
          <cell r="AF26" t="str">
            <v>0% 21 ROG</v>
          </cell>
        </row>
        <row r="27">
          <cell r="O27" t="str">
            <v>HANG TAG MINT</v>
          </cell>
          <cell r="AF27" t="str">
            <v>0% 23 ROG</v>
          </cell>
        </row>
        <row r="28">
          <cell r="O28" t="str">
            <v>HANG YELLOW</v>
          </cell>
          <cell r="AF28" t="str">
            <v>0% 25 ROG</v>
          </cell>
        </row>
        <row r="29">
          <cell r="O29" t="str">
            <v>RAT TAIL</v>
          </cell>
          <cell r="AF29" t="str">
            <v>0% 30 ROG</v>
          </cell>
        </row>
        <row r="30">
          <cell r="O30" t="str">
            <v>RAT TAIL BLUE</v>
          </cell>
          <cell r="AF30" t="str">
            <v>0% 31 ROG</v>
          </cell>
        </row>
        <row r="31">
          <cell r="O31" t="str">
            <v>SHELF PRICE</v>
          </cell>
          <cell r="AF31" t="str">
            <v>0% 39 ROG</v>
          </cell>
        </row>
        <row r="32">
          <cell r="O32" t="str">
            <v>SHIP LABEL</v>
          </cell>
          <cell r="AF32" t="str">
            <v>0% 40 ROG</v>
          </cell>
        </row>
        <row r="33">
          <cell r="AF33" t="str">
            <v>0% 45 ROG</v>
          </cell>
        </row>
        <row r="34">
          <cell r="AF34" t="str">
            <v>0% 60 ROG</v>
          </cell>
        </row>
        <row r="35">
          <cell r="AF35" t="str">
            <v>0% 65 ROG</v>
          </cell>
        </row>
        <row r="36">
          <cell r="AF36" t="str">
            <v>0% 70 ROG</v>
          </cell>
        </row>
        <row r="37">
          <cell r="AF37" t="str">
            <v>0% 75 ROG</v>
          </cell>
        </row>
        <row r="38">
          <cell r="AF38" t="str">
            <v>0% 90 ROG</v>
          </cell>
        </row>
        <row r="39">
          <cell r="AF39" t="str">
            <v>0% 120 ROG</v>
          </cell>
        </row>
        <row r="40">
          <cell r="AF40" t="str">
            <v>0% 300 ROG</v>
          </cell>
        </row>
        <row r="41">
          <cell r="AF41" t="str">
            <v>0.25% 70 ROG</v>
          </cell>
        </row>
        <row r="42">
          <cell r="AF42" t="str">
            <v>0.5% 60 ROG</v>
          </cell>
        </row>
        <row r="43">
          <cell r="AF43" t="str">
            <v>1% 10 ROG</v>
          </cell>
        </row>
        <row r="44">
          <cell r="AF44" t="str">
            <v>1% 14 ROG</v>
          </cell>
        </row>
        <row r="45">
          <cell r="AF45" t="str">
            <v>1% 15 ROG</v>
          </cell>
        </row>
        <row r="46">
          <cell r="AF46" t="str">
            <v>1% 20 ROG</v>
          </cell>
        </row>
        <row r="47">
          <cell r="AF47" t="str">
            <v>1% 22 ROG</v>
          </cell>
        </row>
        <row r="48">
          <cell r="AF48" t="str">
            <v>1% 30 ROG</v>
          </cell>
        </row>
        <row r="49">
          <cell r="AF49" t="str">
            <v>1% 45 ROG</v>
          </cell>
        </row>
        <row r="50">
          <cell r="AF50" t="str">
            <v>1% 50 ROG</v>
          </cell>
        </row>
        <row r="51">
          <cell r="AF51" t="str">
            <v>1% 60 ROG</v>
          </cell>
        </row>
        <row r="52">
          <cell r="AF52" t="str">
            <v>1% 120 ROG</v>
          </cell>
        </row>
        <row r="53">
          <cell r="AF53" t="str">
            <v>1.5% 60 ROG</v>
          </cell>
        </row>
        <row r="54">
          <cell r="AF54" t="str">
            <v>2% 20 ROG</v>
          </cell>
        </row>
        <row r="55">
          <cell r="AF55" t="str">
            <v>2% 30 ROG</v>
          </cell>
        </row>
        <row r="56">
          <cell r="AF56" t="str">
            <v>2% 45 ROG</v>
          </cell>
        </row>
        <row r="57">
          <cell r="AF57" t="str">
            <v>2.25% 45 ROG</v>
          </cell>
        </row>
        <row r="58">
          <cell r="AF58" t="str">
            <v>5% 90 ROG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F1">
            <v>1</v>
          </cell>
        </row>
      </sheetData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
Code</v>
          </cell>
          <cell r="H3" t="str">
            <v>KSN
ID
Status</v>
          </cell>
          <cell r="I3" t="str">
            <v>Vendor
Name</v>
          </cell>
          <cell r="J3" t="str">
            <v>Vendor
DUNS
Nbr</v>
          </cell>
          <cell r="K3" t="str">
            <v>KSN ID/SEM Description</v>
          </cell>
          <cell r="L3" t="str">
            <v>Vendor
Stock
Number</v>
          </cell>
          <cell r="M3" t="str">
            <v>AVG
Cost</v>
          </cell>
          <cell r="N3" t="str">
            <v>List
Sell
Price</v>
          </cell>
          <cell r="O3" t="str">
            <v>M/O
%</v>
          </cell>
          <cell r="P3" t="str">
            <v>CMMS
Last
Change
Date</v>
          </cell>
          <cell r="Q3" t="str">
            <v>CMMS
Store
Count</v>
          </cell>
          <cell r="R3" t="str">
            <v>Curr
CMMS
Avg
Sell
Price</v>
          </cell>
          <cell r="S3" t="str">
            <v>Prior
CMMS
Avg
Sell
Price</v>
          </cell>
          <cell r="T3" t="str">
            <v>D
S
E
R</v>
          </cell>
          <cell r="U3" t="str">
            <v>Plan
Store
Count</v>
          </cell>
          <cell r="V3" t="str">
            <v>DD</v>
          </cell>
          <cell r="W3" t="str">
            <v>YTD/LTD
AVG
Sell
Price</v>
          </cell>
          <cell r="X3" t="str">
            <v>LW
Sell
Thru
%</v>
          </cell>
          <cell r="Y3" t="str">
            <v>YTD/LTD
Sales
Units</v>
          </cell>
          <cell r="Z3" t="str">
            <v>Weeks
of
Supply</v>
          </cell>
          <cell r="AA3" t="str">
            <v>Sales
Units
Last
Week</v>
          </cell>
          <cell r="AB3" t="str">
            <v>2W
Sales
Units</v>
          </cell>
          <cell r="AC3" t="str">
            <v>3W
Sales
Units</v>
          </cell>
          <cell r="AD3" t="str">
            <v>4W
Sales
Units</v>
          </cell>
          <cell r="AE3" t="str">
            <v>Curr
STORE
SLBL
INV
Units</v>
          </cell>
          <cell r="AF3" t="str">
            <v>Curr
STORE
OnOrder
Units</v>
          </cell>
          <cell r="AG3" t="str">
            <v>Total
DC
INV
Units</v>
          </cell>
          <cell r="AH3" t="str">
            <v>WOS
(INCLUDE
DC INV)</v>
          </cell>
          <cell r="AI3" t="str">
            <v>Comments</v>
          </cell>
          <cell r="AJ3" t="str">
            <v>Curr
DC
OnOrder
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>
        <row r="1">
          <cell r="A1">
            <v>91503211</v>
          </cell>
          <cell r="B1" t="str">
            <v>0-47213-39991-0</v>
          </cell>
          <cell r="C1" t="str">
            <v>3998953RTWHT06M</v>
          </cell>
        </row>
        <row r="2">
          <cell r="B2" t="str">
            <v>3998953RTWHT06M</v>
          </cell>
        </row>
        <row r="3">
          <cell r="A3">
            <v>57519811</v>
          </cell>
        </row>
        <row r="8">
          <cell r="A8">
            <v>91519311</v>
          </cell>
          <cell r="B8" t="str">
            <v>0-47213-39992-7</v>
          </cell>
          <cell r="C8" t="str">
            <v>3998953RTWHT09M</v>
          </cell>
        </row>
        <row r="9">
          <cell r="B9" t="str">
            <v>3998953RTWHT09M</v>
          </cell>
        </row>
        <row r="10">
          <cell r="A10">
            <v>57519811</v>
          </cell>
        </row>
        <row r="15">
          <cell r="A15">
            <v>91530811</v>
          </cell>
          <cell r="B15" t="str">
            <v>0-47213-40316-7</v>
          </cell>
          <cell r="C15" t="str">
            <v>4030852DKG0806M</v>
          </cell>
        </row>
        <row r="16">
          <cell r="B16" t="str">
            <v>4030852DKG0806M</v>
          </cell>
        </row>
        <row r="17">
          <cell r="A17">
            <v>57519111</v>
          </cell>
        </row>
        <row r="22">
          <cell r="A22">
            <v>95661011</v>
          </cell>
          <cell r="B22" t="str">
            <v>0-47213-40317-4</v>
          </cell>
          <cell r="C22" t="str">
            <v>4030852DKG0809M</v>
          </cell>
        </row>
        <row r="23">
          <cell r="B23" t="str">
            <v>4030852DKG0809M</v>
          </cell>
        </row>
        <row r="24">
          <cell r="A24">
            <v>57519111</v>
          </cell>
        </row>
        <row r="29">
          <cell r="A29">
            <v>96083611</v>
          </cell>
          <cell r="B29" t="str">
            <v>0-47213-40310-5</v>
          </cell>
          <cell r="C29" t="str">
            <v>4030852DKB0806M</v>
          </cell>
        </row>
        <row r="30">
          <cell r="B30" t="str">
            <v>4030852DKB0806M</v>
          </cell>
        </row>
        <row r="31">
          <cell r="A31">
            <v>57509011</v>
          </cell>
        </row>
        <row r="36">
          <cell r="A36">
            <v>96083811</v>
          </cell>
          <cell r="B36" t="str">
            <v>0-47213-40311-2</v>
          </cell>
          <cell r="C36" t="str">
            <v>4030852DKB0809M</v>
          </cell>
        </row>
        <row r="37">
          <cell r="B37" t="str">
            <v>4030852DKB0809M</v>
          </cell>
        </row>
        <row r="38">
          <cell r="A38">
            <v>57509011</v>
          </cell>
        </row>
        <row r="43">
          <cell r="A43">
            <v>96085911</v>
          </cell>
          <cell r="B43" t="str">
            <v>0-47213-39041-2</v>
          </cell>
          <cell r="C43" t="str">
            <v>4041022DKG0824I</v>
          </cell>
        </row>
        <row r="44">
          <cell r="B44" t="str">
            <v>4041022DKG0824I</v>
          </cell>
        </row>
        <row r="45">
          <cell r="A45">
            <v>5700011</v>
          </cell>
        </row>
        <row r="50">
          <cell r="A50">
            <v>96086311</v>
          </cell>
          <cell r="B50" t="str">
            <v>0-47213-39038-2</v>
          </cell>
          <cell r="C50" t="str">
            <v>4041022DKB0824I</v>
          </cell>
        </row>
        <row r="51">
          <cell r="B51" t="str">
            <v>4041022DKB0824I</v>
          </cell>
        </row>
        <row r="52">
          <cell r="A52">
            <v>5700011</v>
          </cell>
        </row>
        <row r="57">
          <cell r="A57">
            <v>96087711</v>
          </cell>
          <cell r="B57" t="str">
            <v>0-47213-39042-9</v>
          </cell>
          <cell r="C57" t="str">
            <v>4041022DKG0803T</v>
          </cell>
        </row>
        <row r="58">
          <cell r="B58" t="str">
            <v>4041022DKG0803T</v>
          </cell>
        </row>
        <row r="59">
          <cell r="A59">
            <v>5700012</v>
          </cell>
        </row>
        <row r="64">
          <cell r="A64">
            <v>96087311</v>
          </cell>
          <cell r="B64" t="str">
            <v>0-47213-39039-9</v>
          </cell>
          <cell r="C64" t="str">
            <v>4041022DKB0803T</v>
          </cell>
        </row>
        <row r="65">
          <cell r="B65" t="str">
            <v>4041022DKB0803T</v>
          </cell>
        </row>
        <row r="66">
          <cell r="A66">
            <v>5700012</v>
          </cell>
        </row>
        <row r="71">
          <cell r="A71">
            <v>96138811</v>
          </cell>
          <cell r="B71" t="str">
            <v>0-47213-40041-8</v>
          </cell>
          <cell r="C71" t="str">
            <v>4004132DKB08JBN</v>
          </cell>
        </row>
        <row r="72">
          <cell r="B72" t="str">
            <v>4004132DKB08JBN</v>
          </cell>
        </row>
        <row r="73">
          <cell r="A73" t="str">
            <v>New Item</v>
          </cell>
        </row>
        <row r="78">
          <cell r="A78">
            <v>96142211</v>
          </cell>
          <cell r="B78" t="str">
            <v>0-47213-40045-6</v>
          </cell>
          <cell r="C78" t="str">
            <v>4004132DKG08JBN</v>
          </cell>
        </row>
        <row r="79">
          <cell r="B79" t="str">
            <v>4004132DKG08JBN</v>
          </cell>
        </row>
        <row r="80">
          <cell r="A80" t="str">
            <v>New Item</v>
          </cell>
        </row>
        <row r="85">
          <cell r="A85">
            <v>96143811</v>
          </cell>
          <cell r="B85" t="str">
            <v>0-47213-40050-0</v>
          </cell>
          <cell r="C85" t="str">
            <v>4004132DKN0803M</v>
          </cell>
        </row>
        <row r="86">
          <cell r="B86" t="str">
            <v>4004132DKN0803M</v>
          </cell>
        </row>
        <row r="87">
          <cell r="A87" t="str">
            <v>New Item</v>
          </cell>
        </row>
        <row r="92">
          <cell r="A92">
            <v>96149111</v>
          </cell>
          <cell r="B92" t="str">
            <v>0-47213-41254-1</v>
          </cell>
          <cell r="C92" t="str">
            <v>4125432AKN0806I</v>
          </cell>
        </row>
        <row r="93">
          <cell r="B93" t="str">
            <v>4125432AKN0806I</v>
          </cell>
        </row>
        <row r="94">
          <cell r="A94">
            <v>55976411</v>
          </cell>
        </row>
        <row r="99">
          <cell r="A99">
            <v>96165011</v>
          </cell>
          <cell r="B99" t="str">
            <v>0-47213-41346-3</v>
          </cell>
          <cell r="C99" t="str">
            <v>4134622DKBO803I</v>
          </cell>
        </row>
        <row r="100">
          <cell r="B100" t="str">
            <v>4134622DKBO803I</v>
          </cell>
        </row>
        <row r="101">
          <cell r="A101">
            <v>57385411</v>
          </cell>
        </row>
        <row r="106">
          <cell r="A106">
            <v>96172311</v>
          </cell>
          <cell r="B106" t="str">
            <v>0-47213-41347-0</v>
          </cell>
          <cell r="C106" t="str">
            <v>4134622DKGO803I</v>
          </cell>
        </row>
        <row r="107">
          <cell r="B107" t="str">
            <v>4134622DKGO803I</v>
          </cell>
        </row>
        <row r="108">
          <cell r="A108">
            <v>57410811</v>
          </cell>
        </row>
        <row r="113">
          <cell r="A113">
            <v>96174511</v>
          </cell>
          <cell r="B113" t="str">
            <v>0-47213-41348-7</v>
          </cell>
          <cell r="C113" t="str">
            <v>4134622DKNO803I</v>
          </cell>
        </row>
        <row r="114">
          <cell r="B114" t="str">
            <v>4134622DKNO803I</v>
          </cell>
        </row>
        <row r="115">
          <cell r="A115">
            <v>55976411</v>
          </cell>
        </row>
        <row r="120">
          <cell r="A120">
            <v>96176911</v>
          </cell>
          <cell r="B120" t="str">
            <v>0-47213-41255-8</v>
          </cell>
          <cell r="C120" t="str">
            <v>4125532AKB0806I</v>
          </cell>
        </row>
        <row r="121">
          <cell r="B121" t="str">
            <v>4125532AKB0806I</v>
          </cell>
        </row>
        <row r="122">
          <cell r="A122">
            <v>56029711</v>
          </cell>
        </row>
        <row r="127">
          <cell r="A127">
            <v>96178311</v>
          </cell>
          <cell r="B127" t="str">
            <v>0-47213-41256-5</v>
          </cell>
          <cell r="C127" t="str">
            <v>4125532AKG0806I</v>
          </cell>
        </row>
        <row r="128">
          <cell r="B128" t="str">
            <v>4125532AKG0806I</v>
          </cell>
        </row>
        <row r="129">
          <cell r="A129">
            <v>56292511</v>
          </cell>
        </row>
        <row r="134">
          <cell r="A134">
            <v>96178811</v>
          </cell>
          <cell r="B134" t="str">
            <v>0-47213-39981-1</v>
          </cell>
          <cell r="C134" t="str">
            <v>3998032DKB0824I</v>
          </cell>
        </row>
        <row r="135">
          <cell r="B135" t="str">
            <v>3998032DKB0824I</v>
          </cell>
        </row>
        <row r="136">
          <cell r="A136">
            <v>57489611</v>
          </cell>
        </row>
        <row r="141">
          <cell r="A141">
            <v>96180611</v>
          </cell>
          <cell r="B141" t="str">
            <v>0-47213-39982-8</v>
          </cell>
          <cell r="C141" t="str">
            <v>3998032DKB0803T</v>
          </cell>
        </row>
        <row r="142">
          <cell r="B142" t="str">
            <v>3998032DKB0803T</v>
          </cell>
        </row>
        <row r="143">
          <cell r="A143">
            <v>57491111</v>
          </cell>
        </row>
        <row r="148">
          <cell r="A148">
            <v>96182311</v>
          </cell>
          <cell r="B148" t="str">
            <v>0-47213-39983-5</v>
          </cell>
          <cell r="C148" t="str">
            <v>3998032DKG0818I</v>
          </cell>
        </row>
        <row r="149">
          <cell r="B149" t="str">
            <v>3998032DKG0818I</v>
          </cell>
        </row>
        <row r="150">
          <cell r="A150">
            <v>57491311</v>
          </cell>
        </row>
        <row r="155">
          <cell r="A155">
            <v>96183511</v>
          </cell>
          <cell r="B155" t="str">
            <v>0-47213-39984-2</v>
          </cell>
          <cell r="C155" t="str">
            <v>3998032DKG0824I</v>
          </cell>
        </row>
        <row r="156">
          <cell r="B156" t="str">
            <v>3998032DKG0824I</v>
          </cell>
        </row>
        <row r="157">
          <cell r="A157">
            <v>57491411</v>
          </cell>
        </row>
        <row r="162">
          <cell r="A162">
            <v>96184311</v>
          </cell>
          <cell r="B162" t="str">
            <v>0-47213-39985-9</v>
          </cell>
          <cell r="C162" t="str">
            <v>3998032DKG0803T</v>
          </cell>
        </row>
        <row r="163">
          <cell r="B163" t="str">
            <v>3998032DKG0803T</v>
          </cell>
        </row>
        <row r="164">
          <cell r="A164">
            <v>57491315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7"/>
  <sheetViews>
    <sheetView tabSelected="1" zoomScale="80" zoomScaleNormal="80" workbookViewId="0">
      <selection activeCell="K5" sqref="K5"/>
    </sheetView>
  </sheetViews>
  <sheetFormatPr defaultColWidth="9.140625" defaultRowHeight="15"/>
  <cols>
    <col min="1" max="1" width="10.140625" style="1" customWidth="1"/>
    <col min="2" max="2" width="23.28515625" style="2" customWidth="1"/>
    <col min="3" max="3" width="8.42578125" style="2" customWidth="1"/>
    <col min="4" max="4" width="16.28515625" style="2" customWidth="1"/>
    <col min="5" max="5" width="26.7109375" style="2" customWidth="1"/>
    <col min="6" max="6" width="11.28515625" style="2" customWidth="1"/>
    <col min="7" max="7" width="11.42578125" style="2" customWidth="1"/>
    <col min="8" max="8" width="23.85546875" style="2" customWidth="1"/>
    <col min="9" max="9" width="10.42578125" style="2" customWidth="1"/>
    <col min="10" max="10" width="15.140625" style="2" customWidth="1"/>
    <col min="11" max="11" width="16.140625" style="3" customWidth="1"/>
    <col min="12" max="12" width="13.85546875" style="2" customWidth="1"/>
    <col min="13" max="13" width="14.42578125" style="2" customWidth="1"/>
    <col min="14" max="14" width="11.28515625" style="2" customWidth="1"/>
    <col min="15" max="15" width="11.7109375" style="2" customWidth="1"/>
    <col min="16" max="16" width="15.5703125" style="2" customWidth="1"/>
    <col min="17" max="17" width="8.85546875" style="2" customWidth="1"/>
    <col min="18" max="18" width="8.5703125" style="5" customWidth="1"/>
    <col min="19" max="20" width="9.42578125" style="2" customWidth="1"/>
    <col min="21" max="21" width="8.140625" style="66" customWidth="1"/>
    <col min="22" max="22" width="8.7109375" style="66" customWidth="1"/>
    <col min="23" max="23" width="8.5703125" style="66" customWidth="1"/>
    <col min="24" max="24" width="8.140625" style="66" customWidth="1"/>
    <col min="25" max="25" width="8.7109375" style="66" customWidth="1"/>
    <col min="26" max="26" width="7.140625" style="66" customWidth="1"/>
    <col min="27" max="27" width="9" style="67" customWidth="1"/>
    <col min="28" max="28" width="6.28515625" style="68" customWidth="1"/>
    <col min="29" max="29" width="10" style="69" customWidth="1"/>
    <col min="30" max="30" width="10" style="67" customWidth="1"/>
    <col min="31" max="31" width="9.85546875" style="68" customWidth="1"/>
    <col min="32" max="32" width="11.5703125" style="2" customWidth="1"/>
    <col min="33" max="33" width="8.85546875" style="5" customWidth="1"/>
    <col min="34" max="34" width="17.5703125" style="2" customWidth="1"/>
    <col min="35" max="35" width="8.42578125" style="4" customWidth="1"/>
    <col min="36" max="36" width="9" style="5" customWidth="1"/>
    <col min="37" max="37" width="8.42578125" style="5" customWidth="1"/>
    <col min="38" max="38" width="7.85546875" style="4" customWidth="1"/>
    <col min="39" max="39" width="10.5703125" style="5" customWidth="1"/>
    <col min="40" max="40" width="8.140625" style="4" customWidth="1"/>
    <col min="41" max="42" width="9.28515625" style="5" customWidth="1"/>
    <col min="43" max="43" width="11.5703125" style="4" customWidth="1"/>
    <col min="44" max="44" width="10.85546875" style="5" customWidth="1"/>
    <col min="45" max="45" width="7.85546875" style="5" customWidth="1"/>
    <col min="46" max="46" width="9.5703125" style="5" customWidth="1"/>
    <col min="47" max="48" width="12.140625" style="5" customWidth="1"/>
    <col min="49" max="49" width="9.140625" style="2" customWidth="1"/>
    <col min="50" max="50" width="9.140625" style="2"/>
    <col min="51" max="51" width="14" style="2" customWidth="1"/>
    <col min="52" max="52" width="12.28515625" style="5" customWidth="1"/>
    <col min="53" max="53" width="12.140625" style="5" customWidth="1"/>
    <col min="54" max="54" width="11.85546875" style="5" customWidth="1"/>
    <col min="55" max="16384" width="9.140625" style="2"/>
  </cols>
  <sheetData>
    <row r="1" spans="1:61" ht="68.099999999999994" customHeight="1">
      <c r="A1" s="6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2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12" t="s">
        <v>16</v>
      </c>
      <c r="R1" s="13" t="s">
        <v>17</v>
      </c>
      <c r="S1" s="14" t="s">
        <v>18</v>
      </c>
      <c r="T1" s="7" t="s">
        <v>19</v>
      </c>
      <c r="U1" s="15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6" t="s">
        <v>26</v>
      </c>
      <c r="AB1" s="17" t="s">
        <v>27</v>
      </c>
      <c r="AC1" s="18" t="s">
        <v>28</v>
      </c>
      <c r="AD1" s="19" t="s">
        <v>29</v>
      </c>
      <c r="AE1" s="20" t="s">
        <v>30</v>
      </c>
      <c r="AF1" s="7" t="s">
        <v>31</v>
      </c>
      <c r="AG1" s="21" t="s">
        <v>32</v>
      </c>
      <c r="AH1" s="7" t="s">
        <v>33</v>
      </c>
      <c r="AI1" s="22" t="s">
        <v>34</v>
      </c>
      <c r="AJ1" s="23" t="s">
        <v>35</v>
      </c>
      <c r="AK1" s="21" t="s">
        <v>36</v>
      </c>
      <c r="AL1" s="24" t="s">
        <v>37</v>
      </c>
      <c r="AM1" s="21" t="s">
        <v>38</v>
      </c>
      <c r="AN1" s="24" t="s">
        <v>39</v>
      </c>
      <c r="AO1" s="21" t="s">
        <v>40</v>
      </c>
      <c r="AP1" s="25" t="s">
        <v>41</v>
      </c>
      <c r="AQ1" s="24" t="s">
        <v>42</v>
      </c>
      <c r="AR1" s="21" t="s">
        <v>43</v>
      </c>
      <c r="AS1" s="21" t="s">
        <v>44</v>
      </c>
      <c r="AT1" s="26" t="s">
        <v>45</v>
      </c>
      <c r="AU1" s="27" t="s">
        <v>46</v>
      </c>
      <c r="AV1" s="28" t="s">
        <v>47</v>
      </c>
      <c r="AW1" s="29" t="s">
        <v>48</v>
      </c>
      <c r="AX1" s="27" t="s">
        <v>49</v>
      </c>
      <c r="AY1" s="7" t="s">
        <v>50</v>
      </c>
      <c r="AZ1" s="21" t="s">
        <v>51</v>
      </c>
      <c r="BA1" s="21" t="s">
        <v>52</v>
      </c>
      <c r="BB1" s="21" t="s">
        <v>53</v>
      </c>
      <c r="BC1" s="30" t="s">
        <v>54</v>
      </c>
      <c r="BD1" s="31" t="s">
        <v>55</v>
      </c>
      <c r="BE1" s="31" t="s">
        <v>56</v>
      </c>
      <c r="BF1" s="32" t="s">
        <v>57</v>
      </c>
      <c r="BG1" s="32" t="s">
        <v>58</v>
      </c>
      <c r="BH1" s="32" t="s">
        <v>59</v>
      </c>
    </row>
    <row r="2" spans="1:61" customFormat="1" ht="99.95" customHeight="1">
      <c r="A2" s="33">
        <v>1</v>
      </c>
      <c r="B2" s="34"/>
      <c r="C2" s="34"/>
      <c r="D2" s="35" t="s">
        <v>60</v>
      </c>
      <c r="E2" s="34"/>
      <c r="F2" s="36" t="s">
        <v>61</v>
      </c>
      <c r="G2" s="37" t="s">
        <v>62</v>
      </c>
      <c r="H2" s="37" t="s">
        <v>63</v>
      </c>
      <c r="I2" s="36" t="s">
        <v>64</v>
      </c>
      <c r="J2" s="38" t="s">
        <v>65</v>
      </c>
      <c r="K2" s="39" t="s">
        <v>66</v>
      </c>
      <c r="L2" s="40" t="s">
        <v>67</v>
      </c>
      <c r="M2" s="41" t="s">
        <v>68</v>
      </c>
      <c r="N2" s="34"/>
      <c r="O2" s="42" t="s">
        <v>69</v>
      </c>
      <c r="P2" s="43"/>
      <c r="Q2" s="34" t="s">
        <v>70</v>
      </c>
      <c r="R2" s="44">
        <v>3.15</v>
      </c>
      <c r="S2" s="34" t="s">
        <v>71</v>
      </c>
      <c r="T2" s="34"/>
      <c r="U2" s="45">
        <v>37</v>
      </c>
      <c r="V2" s="45">
        <v>31</v>
      </c>
      <c r="W2" s="45">
        <v>40</v>
      </c>
      <c r="X2" s="45">
        <v>37</v>
      </c>
      <c r="Y2" s="45">
        <v>31</v>
      </c>
      <c r="Z2" s="45">
        <v>40</v>
      </c>
      <c r="AA2" s="46">
        <v>8</v>
      </c>
      <c r="AB2" s="47">
        <v>12</v>
      </c>
      <c r="AC2" s="48">
        <f>IF(X2="","",X2*Y2*Z2/1000000)</f>
        <v>4.5879999999999997E-2</v>
      </c>
      <c r="AD2" s="46">
        <v>53</v>
      </c>
      <c r="AE2" s="49">
        <f>IF(AB2="","",AD2/AC2*AB2)</f>
        <v>13862.249346120316</v>
      </c>
      <c r="AF2" s="50">
        <v>2250</v>
      </c>
      <c r="AG2" s="51">
        <f>IF(ISERROR(AF2/AE2),"",AF2/AE2)</f>
        <v>0.16231132075471696</v>
      </c>
      <c r="AH2" s="52" t="s">
        <v>72</v>
      </c>
      <c r="AI2" s="53">
        <f>18.8%+20%</f>
        <v>0.38800000000000001</v>
      </c>
      <c r="AJ2" s="51">
        <f t="shared" ref="AJ2:AJ7" si="0">IF(ISERROR(R2*AI2),"",R2*AI2)</f>
        <v>1.2222</v>
      </c>
      <c r="AK2" s="51">
        <f t="shared" ref="AK2:AK7" si="1">IF(ISERROR(R2+AG2+AJ2),"",R2+AG2+AJ2)</f>
        <v>4.5345113207547172</v>
      </c>
      <c r="AL2" s="54">
        <v>0</v>
      </c>
      <c r="AM2" s="51">
        <f t="shared" ref="AM2:AM7" si="2">IF(ISERROR(AV2*AL2),"",AV2*AL2)</f>
        <v>0</v>
      </c>
      <c r="AN2" s="54">
        <v>0</v>
      </c>
      <c r="AO2" s="51">
        <f t="shared" ref="AO2:AO7" si="3">IF(ISERROR(AV2*AN2),"",AV2*AN2)</f>
        <v>0</v>
      </c>
      <c r="AP2" s="55">
        <v>0</v>
      </c>
      <c r="AQ2" s="54">
        <v>0</v>
      </c>
      <c r="AR2" s="51">
        <f t="shared" ref="AR2:AR7" si="4">IF(ISERROR(AV2*AQ2),"",AV2*AQ2)</f>
        <v>0</v>
      </c>
      <c r="AS2" s="51">
        <f t="shared" ref="AS2:AS7" si="5">IF(ISERROR(AM2+AO2+AR2),"",AM2+AO2+AR2)</f>
        <v>0</v>
      </c>
      <c r="AT2" s="51">
        <f t="shared" ref="AT2:AT7" si="6">IF(ISERROR(AK2+AS2),"",AK2+AS2)</f>
        <v>4.5345113207547172</v>
      </c>
      <c r="AU2" s="56">
        <f t="shared" ref="AU2:AU7" si="7">IF(ISERROR((AV2-AT2)/AV2),"",(AV2-AT2)/AV2)</f>
        <v>0.19743162464518285</v>
      </c>
      <c r="AV2" s="57">
        <v>5.65</v>
      </c>
      <c r="AW2" s="58">
        <v>12.99</v>
      </c>
      <c r="AX2" s="56">
        <f t="shared" ref="AX2:AX7" si="8">IF(ISERROR((AW2-AV2)/AW2),"",(AW2-AV2)/AW2)</f>
        <v>0.56505003849114699</v>
      </c>
      <c r="AY2" s="59">
        <v>1008</v>
      </c>
      <c r="AZ2" s="51">
        <f t="shared" ref="AZ2:AZ7" si="9">IF(ISERROR(AT2*AY2),"",AT2*AY2)</f>
        <v>4570.7874113207545</v>
      </c>
      <c r="BA2" s="51">
        <f t="shared" ref="BA2:BA7" si="10">IF(ISERROR(AV2*AY2),"",AV2*AY2)</f>
        <v>5695.2000000000007</v>
      </c>
      <c r="BB2" s="51">
        <f>IF(ISERROR(AW2*AY2),"",AW2*AY2)</f>
        <v>13093.92</v>
      </c>
      <c r="BC2" s="60">
        <v>3.85</v>
      </c>
      <c r="BD2" s="34"/>
      <c r="BE2" s="34"/>
      <c r="BF2" s="61" t="s">
        <v>73</v>
      </c>
      <c r="BG2" s="61" t="s">
        <v>74</v>
      </c>
      <c r="BH2" s="61" t="s">
        <v>75</v>
      </c>
      <c r="BI2" s="61"/>
    </row>
    <row r="3" spans="1:61" customFormat="1" ht="99.95" customHeight="1">
      <c r="A3" s="33">
        <v>3</v>
      </c>
      <c r="B3" s="34"/>
      <c r="C3" s="34"/>
      <c r="D3" s="35" t="s">
        <v>60</v>
      </c>
      <c r="E3" s="34"/>
      <c r="F3" s="36" t="s">
        <v>61</v>
      </c>
      <c r="G3" s="37" t="s">
        <v>76</v>
      </c>
      <c r="H3" s="37" t="s">
        <v>77</v>
      </c>
      <c r="I3" s="36" t="s">
        <v>64</v>
      </c>
      <c r="J3" s="38" t="s">
        <v>78</v>
      </c>
      <c r="K3" s="39" t="s">
        <v>79</v>
      </c>
      <c r="L3" s="40" t="s">
        <v>67</v>
      </c>
      <c r="M3" s="36" t="s">
        <v>80</v>
      </c>
      <c r="N3" s="34"/>
      <c r="O3" s="42" t="s">
        <v>81</v>
      </c>
      <c r="P3" s="43"/>
      <c r="Q3" s="34" t="s">
        <v>70</v>
      </c>
      <c r="R3" s="44">
        <v>3.15</v>
      </c>
      <c r="S3" s="34" t="s">
        <v>71</v>
      </c>
      <c r="T3" s="34"/>
      <c r="U3" s="45">
        <v>37</v>
      </c>
      <c r="V3" s="45">
        <v>31</v>
      </c>
      <c r="W3" s="45">
        <v>40</v>
      </c>
      <c r="X3" s="45">
        <v>37</v>
      </c>
      <c r="Y3" s="45">
        <v>31</v>
      </c>
      <c r="Z3" s="45">
        <v>40</v>
      </c>
      <c r="AA3" s="46">
        <v>8</v>
      </c>
      <c r="AB3" s="47">
        <v>12</v>
      </c>
      <c r="AC3" s="48">
        <f t="shared" ref="AC3:AC7" si="11">IF(X3="","",X3*Y3*Z3/1000000)</f>
        <v>4.5879999999999997E-2</v>
      </c>
      <c r="AD3" s="46">
        <v>53</v>
      </c>
      <c r="AE3" s="49">
        <f t="shared" ref="AE3:AE7" si="12">IF(AB3="","",AD3/AC3*AB3)</f>
        <v>13862.249346120316</v>
      </c>
      <c r="AF3" s="50">
        <v>2250</v>
      </c>
      <c r="AG3" s="51">
        <f t="shared" ref="AG3:AG7" si="13">IF(ISERROR(AF3/AE3),"",AF3/AE3)</f>
        <v>0.16231132075471696</v>
      </c>
      <c r="AH3" s="52" t="s">
        <v>72</v>
      </c>
      <c r="AI3" s="53">
        <f t="shared" ref="AI3:AI7" si="14">18.8%+20%</f>
        <v>0.38800000000000001</v>
      </c>
      <c r="AJ3" s="51">
        <f t="shared" si="0"/>
        <v>1.2222</v>
      </c>
      <c r="AK3" s="51">
        <f t="shared" si="1"/>
        <v>4.5345113207547172</v>
      </c>
      <c r="AL3" s="54">
        <v>0</v>
      </c>
      <c r="AM3" s="51">
        <f t="shared" si="2"/>
        <v>0</v>
      </c>
      <c r="AN3" s="54">
        <v>0</v>
      </c>
      <c r="AO3" s="51">
        <f t="shared" si="3"/>
        <v>0</v>
      </c>
      <c r="AP3" s="55">
        <v>0</v>
      </c>
      <c r="AQ3" s="54">
        <v>0</v>
      </c>
      <c r="AR3" s="51">
        <f t="shared" si="4"/>
        <v>0</v>
      </c>
      <c r="AS3" s="51">
        <f t="shared" si="5"/>
        <v>0</v>
      </c>
      <c r="AT3" s="51">
        <f t="shared" si="6"/>
        <v>4.5345113207547172</v>
      </c>
      <c r="AU3" s="56">
        <f t="shared" si="7"/>
        <v>0.19743162464518285</v>
      </c>
      <c r="AV3" s="57">
        <v>5.65</v>
      </c>
      <c r="AW3" s="58">
        <v>12.99</v>
      </c>
      <c r="AX3" s="56">
        <f t="shared" si="8"/>
        <v>0.56505003849114699</v>
      </c>
      <c r="AY3" s="59">
        <v>1008</v>
      </c>
      <c r="AZ3" s="51">
        <f t="shared" si="9"/>
        <v>4570.7874113207545</v>
      </c>
      <c r="BA3" s="51">
        <f t="shared" si="10"/>
        <v>5695.2000000000007</v>
      </c>
      <c r="BB3" s="51">
        <f t="shared" ref="BB3:BB7" si="15">IF(ISERROR(AW3*AY3),"",AW3*AY3)</f>
        <v>13093.92</v>
      </c>
      <c r="BC3" s="60">
        <v>3.85</v>
      </c>
      <c r="BD3" s="34"/>
      <c r="BE3" s="34"/>
      <c r="BF3" s="61" t="s">
        <v>73</v>
      </c>
      <c r="BG3" s="61" t="s">
        <v>74</v>
      </c>
      <c r="BH3" s="61" t="s">
        <v>75</v>
      </c>
      <c r="BI3" s="61"/>
    </row>
    <row r="4" spans="1:61" customFormat="1" ht="99.95" customHeight="1">
      <c r="A4" s="33">
        <v>4</v>
      </c>
      <c r="B4" s="34"/>
      <c r="C4" s="34"/>
      <c r="D4" s="35" t="s">
        <v>60</v>
      </c>
      <c r="E4" s="34"/>
      <c r="F4" s="36" t="s">
        <v>61</v>
      </c>
      <c r="G4" s="37" t="s">
        <v>82</v>
      </c>
      <c r="H4" s="37" t="s">
        <v>63</v>
      </c>
      <c r="I4" s="36" t="s">
        <v>64</v>
      </c>
      <c r="J4" s="38" t="s">
        <v>83</v>
      </c>
      <c r="K4" s="39" t="s">
        <v>79</v>
      </c>
      <c r="L4" s="40" t="s">
        <v>67</v>
      </c>
      <c r="M4" s="36" t="s">
        <v>84</v>
      </c>
      <c r="N4" s="34"/>
      <c r="O4" s="42" t="s">
        <v>85</v>
      </c>
      <c r="P4" s="43"/>
      <c r="Q4" s="34" t="s">
        <v>70</v>
      </c>
      <c r="R4" s="44">
        <v>3.15</v>
      </c>
      <c r="S4" s="34" t="s">
        <v>71</v>
      </c>
      <c r="T4" s="34"/>
      <c r="U4" s="45">
        <v>37</v>
      </c>
      <c r="V4" s="45">
        <v>31</v>
      </c>
      <c r="W4" s="45">
        <v>40</v>
      </c>
      <c r="X4" s="45">
        <v>37</v>
      </c>
      <c r="Y4" s="45">
        <v>31</v>
      </c>
      <c r="Z4" s="45">
        <v>40</v>
      </c>
      <c r="AA4" s="46">
        <v>8</v>
      </c>
      <c r="AB4" s="47">
        <v>12</v>
      </c>
      <c r="AC4" s="48">
        <f t="shared" si="11"/>
        <v>4.5879999999999997E-2</v>
      </c>
      <c r="AD4" s="46">
        <v>53</v>
      </c>
      <c r="AE4" s="49">
        <f t="shared" si="12"/>
        <v>13862.249346120316</v>
      </c>
      <c r="AF4" s="50">
        <v>2250</v>
      </c>
      <c r="AG4" s="51">
        <f t="shared" si="13"/>
        <v>0.16231132075471696</v>
      </c>
      <c r="AH4" s="52" t="s">
        <v>86</v>
      </c>
      <c r="AI4" s="53">
        <f t="shared" si="14"/>
        <v>0.38800000000000001</v>
      </c>
      <c r="AJ4" s="51">
        <f t="shared" si="0"/>
        <v>1.2222</v>
      </c>
      <c r="AK4" s="51">
        <f t="shared" si="1"/>
        <v>4.5345113207547172</v>
      </c>
      <c r="AL4" s="54">
        <v>0</v>
      </c>
      <c r="AM4" s="51">
        <f t="shared" si="2"/>
        <v>0</v>
      </c>
      <c r="AN4" s="54">
        <v>0</v>
      </c>
      <c r="AO4" s="51">
        <f t="shared" si="3"/>
        <v>0</v>
      </c>
      <c r="AP4" s="55">
        <v>0</v>
      </c>
      <c r="AQ4" s="54">
        <v>0</v>
      </c>
      <c r="AR4" s="51">
        <f t="shared" si="4"/>
        <v>0</v>
      </c>
      <c r="AS4" s="51">
        <f t="shared" si="5"/>
        <v>0</v>
      </c>
      <c r="AT4" s="51">
        <f t="shared" si="6"/>
        <v>4.5345113207547172</v>
      </c>
      <c r="AU4" s="56">
        <f t="shared" si="7"/>
        <v>0.19743162464518285</v>
      </c>
      <c r="AV4" s="57">
        <v>5.65</v>
      </c>
      <c r="AW4" s="58">
        <v>12.99</v>
      </c>
      <c r="AX4" s="56">
        <f t="shared" si="8"/>
        <v>0.56505003849114699</v>
      </c>
      <c r="AY4" s="59">
        <v>1008</v>
      </c>
      <c r="AZ4" s="51">
        <f t="shared" si="9"/>
        <v>4570.7874113207545</v>
      </c>
      <c r="BA4" s="51">
        <f t="shared" si="10"/>
        <v>5695.2000000000007</v>
      </c>
      <c r="BB4" s="51">
        <f t="shared" si="15"/>
        <v>13093.92</v>
      </c>
      <c r="BC4" s="60">
        <v>3.85</v>
      </c>
      <c r="BD4" s="34"/>
      <c r="BE4" s="34"/>
      <c r="BF4" s="61" t="s">
        <v>73</v>
      </c>
      <c r="BG4" s="61" t="s">
        <v>74</v>
      </c>
      <c r="BH4" s="61" t="s">
        <v>75</v>
      </c>
      <c r="BI4" s="61"/>
    </row>
    <row r="5" spans="1:61" customFormat="1" ht="99.95" customHeight="1">
      <c r="A5" s="33">
        <v>5</v>
      </c>
      <c r="B5" s="34"/>
      <c r="C5" s="34"/>
      <c r="D5" s="35" t="s">
        <v>60</v>
      </c>
      <c r="E5" s="34"/>
      <c r="F5" s="36" t="s">
        <v>61</v>
      </c>
      <c r="G5" s="62" t="s">
        <v>87</v>
      </c>
      <c r="H5" s="37" t="s">
        <v>88</v>
      </c>
      <c r="I5" s="36" t="s">
        <v>64</v>
      </c>
      <c r="J5" s="38" t="s">
        <v>83</v>
      </c>
      <c r="K5" s="39" t="s">
        <v>79</v>
      </c>
      <c r="L5" s="40" t="s">
        <v>67</v>
      </c>
      <c r="M5" s="36" t="s">
        <v>89</v>
      </c>
      <c r="N5" s="34"/>
      <c r="O5" s="42" t="s">
        <v>90</v>
      </c>
      <c r="P5" s="43"/>
      <c r="Q5" s="34" t="s">
        <v>70</v>
      </c>
      <c r="R5" s="44">
        <v>3.15</v>
      </c>
      <c r="S5" s="34" t="s">
        <v>71</v>
      </c>
      <c r="T5" s="34"/>
      <c r="U5" s="45">
        <v>37</v>
      </c>
      <c r="V5" s="45">
        <v>31</v>
      </c>
      <c r="W5" s="45">
        <v>40</v>
      </c>
      <c r="X5" s="45">
        <v>37</v>
      </c>
      <c r="Y5" s="45">
        <v>31</v>
      </c>
      <c r="Z5" s="45">
        <v>40</v>
      </c>
      <c r="AA5" s="46">
        <v>8</v>
      </c>
      <c r="AB5" s="47">
        <v>12</v>
      </c>
      <c r="AC5" s="48">
        <f t="shared" si="11"/>
        <v>4.5879999999999997E-2</v>
      </c>
      <c r="AD5" s="46">
        <v>53</v>
      </c>
      <c r="AE5" s="49">
        <f t="shared" si="12"/>
        <v>13862.249346120316</v>
      </c>
      <c r="AF5" s="50">
        <v>2250</v>
      </c>
      <c r="AG5" s="51">
        <f t="shared" si="13"/>
        <v>0.16231132075471696</v>
      </c>
      <c r="AH5" s="52" t="s">
        <v>91</v>
      </c>
      <c r="AI5" s="53">
        <f t="shared" si="14"/>
        <v>0.38800000000000001</v>
      </c>
      <c r="AJ5" s="51">
        <f t="shared" si="0"/>
        <v>1.2222</v>
      </c>
      <c r="AK5" s="51">
        <f t="shared" si="1"/>
        <v>4.5345113207547172</v>
      </c>
      <c r="AL5" s="54">
        <v>0</v>
      </c>
      <c r="AM5" s="51">
        <f t="shared" si="2"/>
        <v>0</v>
      </c>
      <c r="AN5" s="54">
        <v>0</v>
      </c>
      <c r="AO5" s="51">
        <f t="shared" si="3"/>
        <v>0</v>
      </c>
      <c r="AP5" s="55">
        <v>0</v>
      </c>
      <c r="AQ5" s="54">
        <v>0</v>
      </c>
      <c r="AR5" s="51">
        <f t="shared" si="4"/>
        <v>0</v>
      </c>
      <c r="AS5" s="51">
        <f t="shared" si="5"/>
        <v>0</v>
      </c>
      <c r="AT5" s="51">
        <f t="shared" si="6"/>
        <v>4.5345113207547172</v>
      </c>
      <c r="AU5" s="56">
        <f t="shared" si="7"/>
        <v>0.19743162464518285</v>
      </c>
      <c r="AV5" s="57">
        <v>5.65</v>
      </c>
      <c r="AW5" s="58">
        <v>12.99</v>
      </c>
      <c r="AX5" s="56">
        <f t="shared" si="8"/>
        <v>0.56505003849114699</v>
      </c>
      <c r="AY5" s="59">
        <v>1008</v>
      </c>
      <c r="AZ5" s="51">
        <f t="shared" si="9"/>
        <v>4570.7874113207545</v>
      </c>
      <c r="BA5" s="51">
        <f t="shared" si="10"/>
        <v>5695.2000000000007</v>
      </c>
      <c r="BB5" s="51">
        <f t="shared" si="15"/>
        <v>13093.92</v>
      </c>
      <c r="BC5" s="60">
        <v>3.85</v>
      </c>
      <c r="BD5" s="34"/>
      <c r="BE5" s="34"/>
      <c r="BF5" s="61" t="s">
        <v>73</v>
      </c>
      <c r="BG5" s="61" t="s">
        <v>74</v>
      </c>
      <c r="BH5" s="61" t="s">
        <v>75</v>
      </c>
      <c r="BI5" s="61"/>
    </row>
    <row r="6" spans="1:61" customFormat="1" ht="99.95" customHeight="1">
      <c r="A6" s="33">
        <v>6</v>
      </c>
      <c r="B6" s="34"/>
      <c r="C6" s="34"/>
      <c r="D6" s="35" t="s">
        <v>60</v>
      </c>
      <c r="E6" s="34"/>
      <c r="F6" s="36" t="s">
        <v>61</v>
      </c>
      <c r="G6" s="62" t="s">
        <v>92</v>
      </c>
      <c r="H6" s="37" t="s">
        <v>93</v>
      </c>
      <c r="I6" s="36" t="s">
        <v>64</v>
      </c>
      <c r="J6" s="38" t="s">
        <v>83</v>
      </c>
      <c r="K6" s="39" t="s">
        <v>79</v>
      </c>
      <c r="L6" s="40" t="s">
        <v>67</v>
      </c>
      <c r="M6" s="36" t="s">
        <v>84</v>
      </c>
      <c r="N6" s="34"/>
      <c r="O6" s="42" t="s">
        <v>94</v>
      </c>
      <c r="P6" s="43"/>
      <c r="Q6" s="34" t="s">
        <v>70</v>
      </c>
      <c r="R6" s="44">
        <v>3.15</v>
      </c>
      <c r="S6" s="34" t="s">
        <v>71</v>
      </c>
      <c r="T6" s="34"/>
      <c r="U6" s="45">
        <v>37</v>
      </c>
      <c r="V6" s="45">
        <v>31</v>
      </c>
      <c r="W6" s="45">
        <v>40</v>
      </c>
      <c r="X6" s="45">
        <v>37</v>
      </c>
      <c r="Y6" s="45">
        <v>31</v>
      </c>
      <c r="Z6" s="45">
        <v>40</v>
      </c>
      <c r="AA6" s="46">
        <v>8</v>
      </c>
      <c r="AB6" s="47">
        <v>12</v>
      </c>
      <c r="AC6" s="48">
        <f t="shared" si="11"/>
        <v>4.5879999999999997E-2</v>
      </c>
      <c r="AD6" s="46">
        <v>53</v>
      </c>
      <c r="AE6" s="49">
        <f t="shared" si="12"/>
        <v>13862.249346120316</v>
      </c>
      <c r="AF6" s="50">
        <v>2250</v>
      </c>
      <c r="AG6" s="51">
        <f t="shared" si="13"/>
        <v>0.16231132075471696</v>
      </c>
      <c r="AH6" s="52" t="s">
        <v>72</v>
      </c>
      <c r="AI6" s="53">
        <f t="shared" si="14"/>
        <v>0.38800000000000001</v>
      </c>
      <c r="AJ6" s="51">
        <f t="shared" si="0"/>
        <v>1.2222</v>
      </c>
      <c r="AK6" s="51">
        <f t="shared" si="1"/>
        <v>4.5345113207547172</v>
      </c>
      <c r="AL6" s="54">
        <v>0</v>
      </c>
      <c r="AM6" s="51">
        <f t="shared" si="2"/>
        <v>0</v>
      </c>
      <c r="AN6" s="54">
        <v>0</v>
      </c>
      <c r="AO6" s="51">
        <f t="shared" si="3"/>
        <v>0</v>
      </c>
      <c r="AP6" s="55">
        <v>0</v>
      </c>
      <c r="AQ6" s="54">
        <v>0</v>
      </c>
      <c r="AR6" s="51">
        <f t="shared" si="4"/>
        <v>0</v>
      </c>
      <c r="AS6" s="51">
        <f t="shared" si="5"/>
        <v>0</v>
      </c>
      <c r="AT6" s="51">
        <f t="shared" si="6"/>
        <v>4.5345113207547172</v>
      </c>
      <c r="AU6" s="56">
        <f t="shared" si="7"/>
        <v>0.19743162464518285</v>
      </c>
      <c r="AV6" s="57">
        <v>5.65</v>
      </c>
      <c r="AW6" s="58">
        <v>12.99</v>
      </c>
      <c r="AX6" s="56">
        <f t="shared" si="8"/>
        <v>0.56505003849114699</v>
      </c>
      <c r="AY6" s="59">
        <v>1008</v>
      </c>
      <c r="AZ6" s="51">
        <f t="shared" si="9"/>
        <v>4570.7874113207545</v>
      </c>
      <c r="BA6" s="51">
        <f t="shared" si="10"/>
        <v>5695.2000000000007</v>
      </c>
      <c r="BB6" s="51">
        <f t="shared" si="15"/>
        <v>13093.92</v>
      </c>
      <c r="BC6" s="60">
        <v>3.85</v>
      </c>
      <c r="BD6" s="34"/>
      <c r="BE6" s="34"/>
      <c r="BF6" s="61" t="s">
        <v>73</v>
      </c>
      <c r="BG6" s="61" t="s">
        <v>74</v>
      </c>
      <c r="BH6" s="61" t="s">
        <v>75</v>
      </c>
      <c r="BI6" s="61"/>
    </row>
    <row r="7" spans="1:61" customFormat="1" ht="99.95" customHeight="1">
      <c r="A7" s="33">
        <v>7</v>
      </c>
      <c r="B7" s="34"/>
      <c r="C7" s="34"/>
      <c r="D7" s="63" t="s">
        <v>95</v>
      </c>
      <c r="E7" s="34" t="s">
        <v>96</v>
      </c>
      <c r="F7" s="36" t="s">
        <v>61</v>
      </c>
      <c r="G7" s="62" t="s">
        <v>97</v>
      </c>
      <c r="H7" s="37" t="s">
        <v>88</v>
      </c>
      <c r="I7" s="36" t="s">
        <v>64</v>
      </c>
      <c r="J7" s="38" t="s">
        <v>83</v>
      </c>
      <c r="K7" s="39" t="s">
        <v>79</v>
      </c>
      <c r="L7" s="40" t="s">
        <v>67</v>
      </c>
      <c r="M7" s="36" t="s">
        <v>98</v>
      </c>
      <c r="N7" s="34"/>
      <c r="O7" s="64" t="s">
        <v>99</v>
      </c>
      <c r="P7" s="43"/>
      <c r="Q7" s="34" t="s">
        <v>70</v>
      </c>
      <c r="R7" s="44">
        <v>3.15</v>
      </c>
      <c r="S7" s="34" t="s">
        <v>71</v>
      </c>
      <c r="T7" s="34"/>
      <c r="U7" s="45">
        <v>37</v>
      </c>
      <c r="V7" s="45">
        <v>31</v>
      </c>
      <c r="W7" s="45">
        <v>40</v>
      </c>
      <c r="X7" s="45">
        <v>37</v>
      </c>
      <c r="Y7" s="45">
        <v>31</v>
      </c>
      <c r="Z7" s="45">
        <v>40</v>
      </c>
      <c r="AA7" s="46">
        <v>8</v>
      </c>
      <c r="AB7" s="47">
        <v>12</v>
      </c>
      <c r="AC7" s="48">
        <f t="shared" si="11"/>
        <v>4.5879999999999997E-2</v>
      </c>
      <c r="AD7" s="46">
        <v>53</v>
      </c>
      <c r="AE7" s="49">
        <f t="shared" si="12"/>
        <v>13862.249346120316</v>
      </c>
      <c r="AF7" s="50">
        <v>2250</v>
      </c>
      <c r="AG7" s="51">
        <f t="shared" si="13"/>
        <v>0.16231132075471696</v>
      </c>
      <c r="AH7" s="52" t="s">
        <v>100</v>
      </c>
      <c r="AI7" s="53">
        <f t="shared" si="14"/>
        <v>0.38800000000000001</v>
      </c>
      <c r="AJ7" s="51">
        <f t="shared" si="0"/>
        <v>1.2222</v>
      </c>
      <c r="AK7" s="51">
        <f t="shared" si="1"/>
        <v>4.5345113207547172</v>
      </c>
      <c r="AL7" s="54">
        <v>0</v>
      </c>
      <c r="AM7" s="51">
        <f t="shared" si="2"/>
        <v>0</v>
      </c>
      <c r="AN7" s="54">
        <v>0.05</v>
      </c>
      <c r="AO7" s="51">
        <f t="shared" si="3"/>
        <v>0.30000000000000004</v>
      </c>
      <c r="AP7" s="55">
        <v>0</v>
      </c>
      <c r="AQ7" s="54">
        <v>0</v>
      </c>
      <c r="AR7" s="51">
        <f t="shared" si="4"/>
        <v>0</v>
      </c>
      <c r="AS7" s="51">
        <f t="shared" si="5"/>
        <v>0.30000000000000004</v>
      </c>
      <c r="AT7" s="51">
        <f t="shared" si="6"/>
        <v>4.834511320754717</v>
      </c>
      <c r="AU7" s="56">
        <f t="shared" si="7"/>
        <v>0.19424811320754717</v>
      </c>
      <c r="AV7" s="65">
        <v>6</v>
      </c>
      <c r="AW7" s="58">
        <v>9.99</v>
      </c>
      <c r="AX7" s="56">
        <f t="shared" si="8"/>
        <v>0.39939939939939939</v>
      </c>
      <c r="AY7" s="59">
        <v>1008</v>
      </c>
      <c r="AZ7" s="51">
        <f t="shared" si="9"/>
        <v>4873.187411320755</v>
      </c>
      <c r="BA7" s="51">
        <f t="shared" si="10"/>
        <v>6048</v>
      </c>
      <c r="BB7" s="51">
        <f t="shared" si="15"/>
        <v>10069.92</v>
      </c>
      <c r="BC7" s="60">
        <v>3.85</v>
      </c>
      <c r="BD7" s="34"/>
      <c r="BE7" s="34"/>
      <c r="BF7" s="61" t="s">
        <v>73</v>
      </c>
      <c r="BG7" s="61" t="s">
        <v>74</v>
      </c>
      <c r="BH7" s="61" t="s">
        <v>75</v>
      </c>
      <c r="BI7" s="61"/>
    </row>
  </sheetData>
  <sheetProtection insertRows="0" deleteRows="0" sort="0"/>
  <protectedRanges>
    <protectedRange sqref="A2:I7 U5:Z5 L8:AV223 A8:J223 P2:T7 AJ2:AU7 AX2:AX7 M2:N7 AC2:AE7 AG2:AG7 BC2:BC7" name="Range1"/>
    <protectedRange sqref="U2:AA2 U3:Z4 U6:Z7 AA3:AA7" name="Range1_2"/>
    <protectedRange sqref="AF2:AF7" name="Range1_3"/>
    <protectedRange sqref="AI2:AI7" name="Range1_4"/>
    <protectedRange sqref="AW2:AW7" name="Range1_5"/>
    <protectedRange sqref="K2:K250" name="Range1_1"/>
  </protectedRanges>
  <phoneticPr fontId="3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[13]ValueSelect!#REF!</xm:f>
          </x14:formula1>
          <xm:sqref>D2:D7</xm:sqref>
        </x14:dataValidation>
        <x14:dataValidation type="list" allowBlank="1" showInputMessage="1" showErrorMessage="1">
          <x14:formula1>
            <xm:f>[13]Data!#REF!</xm:f>
          </x14:formula1>
          <xm:sqref>S2:S7</xm:sqref>
        </x14:dataValidation>
        <x14:dataValidation type="list" allowBlank="1" showInputMessage="1" showErrorMessage="1">
          <x14:formula1>
            <xm:f>[13]ValueSelect!#REF!</xm:f>
          </x14:formula1>
          <xm:sqref>BF2:BF7</xm:sqref>
        </x14:dataValidation>
        <x14:dataValidation type="list" allowBlank="1" showInputMessage="1" showErrorMessage="1">
          <x14:formula1>
            <xm:f>[13]Data!#REF!</xm:f>
          </x14:formula1>
          <xm:sqref>BG2:BG7</xm:sqref>
        </x14:dataValidation>
        <x14:dataValidation type="list" allowBlank="1" showInputMessage="1" showErrorMessage="1">
          <x14:formula1>
            <xm:f>[13]ValueSelect!#REF!</xm:f>
          </x14:formula1>
          <xm:sqref>BH2:BH7</xm:sqref>
        </x14:dataValidation>
        <x14:dataValidation type="list" allowBlank="1" showInputMessage="1" showErrorMessage="1">
          <x14:formula1>
            <xm:f>[13]ValueSelect!#REF!</xm:f>
          </x14:formula1>
          <xm:sqref>E2:E7</xm:sqref>
        </x14:dataValidation>
        <x14:dataValidation type="list" allowBlank="1" showInputMessage="1" showErrorMessage="1">
          <x14:formula1>
            <xm:f>[13]ValueSelect!#REF!</xm:f>
          </x14:formula1>
          <xm:sqref>F2:F7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-20pt Tariff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2025-11-26T06:45:40Z</dcterms:created>
  <dcterms:modified xsi:type="dcterms:W3CDTF">2025-11-26T06:50:17Z</dcterms:modified>
</cp:coreProperties>
</file>