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7" i="1" l="1"/>
  <c r="AO7" i="1"/>
  <c r="AS7" i="1" s="1"/>
  <c r="AL7" i="1"/>
  <c r="U7" i="1"/>
  <c r="V7" i="1" s="1"/>
  <c r="AY6" i="1"/>
  <c r="AO6" i="1"/>
  <c r="AL6" i="1"/>
  <c r="AS6" i="1" s="1"/>
  <c r="U6" i="1"/>
  <c r="V6" i="1" s="1"/>
  <c r="AY5" i="1"/>
  <c r="AO5" i="1"/>
  <c r="AL5" i="1"/>
  <c r="AS5" i="1" s="1"/>
  <c r="U5" i="1"/>
  <c r="V5" i="1" s="1"/>
  <c r="AT5" i="1" s="1"/>
  <c r="AY4" i="1"/>
  <c r="AO4" i="1"/>
  <c r="AL4" i="1"/>
  <c r="U4" i="1"/>
  <c r="V4" i="1" s="1"/>
  <c r="AY3" i="1"/>
  <c r="AO3" i="1"/>
  <c r="AL3" i="1"/>
  <c r="V3" i="1"/>
  <c r="U3" i="1"/>
  <c r="AY2" i="1"/>
  <c r="AO2" i="1"/>
  <c r="AL2" i="1"/>
  <c r="AS2" i="1" s="1"/>
  <c r="U2" i="1"/>
  <c r="V2" i="1" s="1"/>
  <c r="AS3" i="1" l="1"/>
  <c r="AT2" i="1"/>
  <c r="AS4" i="1"/>
  <c r="AT4" i="1" s="1"/>
  <c r="AT6" i="1"/>
  <c r="AX6" i="1" s="1"/>
  <c r="AU6" i="1"/>
  <c r="AT7" i="1"/>
  <c r="AU5" i="1"/>
  <c r="AX5" i="1"/>
  <c r="AX2" i="1"/>
  <c r="AU2" i="1"/>
  <c r="AT3" i="1"/>
  <c r="AX3" i="1" l="1"/>
  <c r="AU3" i="1"/>
  <c r="AX7" i="1"/>
  <c r="AU7" i="1"/>
  <c r="AX4" i="1"/>
  <c r="AU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<sst xmlns="http://schemas.openxmlformats.org/spreadsheetml/2006/main" count="117" uniqueCount="81">
  <si>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</si>
  <si>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</si>
  <si>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</si>
  <si>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</si>
  <si>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</si>
  <si>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</si>
  <si>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</si>
  <si>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</si>
  <si>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</si>
  <si>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</si>
  <si>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</si>
  <si>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</si>
  <si>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</si>
  <si>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</si>
  <si>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</si>
  <si>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</si>
  <si>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</si>
  <si>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</si>
  <si>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</si>
  <si>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</si>
  <si>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</si>
  <si>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</si>
  <si>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</si>
  <si>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</si>
  <si>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</si>
  <si>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</si>
  <si>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</si>
  <si>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</si>
  <si>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</si>
  <si>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</si>
  <si>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</si>
  <si>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</si>
  <si>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</si>
  <si>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</si>
  <si>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</si>
  <si>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</si>
  <si>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</si>
  <si>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</si>
  <si>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</si>
  <si>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  <phoneticPr fontId="7" type="noConversion"/>
  </si>
  <si>
    <t>Warehouse Charge $</t>
    <phoneticPr fontId="7" type="noConversion"/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</si>
  <si>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</si>
  <si>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</si>
  <si>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</si>
  <si>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</si>
  <si>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</si>
  <si>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</si>
  <si>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</si>
  <si>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</si>
  <si>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</si>
  <si>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</si>
  <si>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COVERLET&amp;BEDSPREAD</t>
  </si>
  <si>
    <t>Sawyer</t>
    <phoneticPr fontId="7" type="noConversion"/>
  </si>
  <si>
    <t>100% polyester coverlet Set</t>
    <phoneticPr fontId="7" type="noConversion"/>
  </si>
  <si>
    <t>coverlet Set</t>
    <phoneticPr fontId="7" type="noConversion"/>
  </si>
  <si>
    <t xml:space="preserve">Front: Poly Yarn Dye Waffle ;                                                 Back: 120gsm polyester; Fill: 120gsm polyester;   Package: Ribbon with insert.    </t>
    <phoneticPr fontId="7" type="noConversion"/>
  </si>
  <si>
    <t>100% polyester</t>
    <phoneticPr fontId="7" type="noConversion"/>
  </si>
  <si>
    <t>190x240+50x70cm(1pc)</t>
    <phoneticPr fontId="7" type="noConversion"/>
  </si>
  <si>
    <t>Azul Navy</t>
    <phoneticPr fontId="7" type="noConversion"/>
  </si>
  <si>
    <t>SVTD13-0710</t>
    <phoneticPr fontId="7" type="noConversion"/>
  </si>
  <si>
    <t>Set</t>
  </si>
  <si>
    <t>Normal</t>
  </si>
  <si>
    <t>230x240cm+ 50x70cm(2pc)</t>
    <phoneticPr fontId="7" type="noConversion"/>
  </si>
  <si>
    <t>Azul Navy</t>
    <phoneticPr fontId="7" type="noConversion"/>
  </si>
  <si>
    <t>SVTD13-0711</t>
  </si>
  <si>
    <t>Sawyer</t>
    <phoneticPr fontId="7" type="noConversion"/>
  </si>
  <si>
    <t>coverlet Set</t>
    <phoneticPr fontId="7" type="noConversion"/>
  </si>
  <si>
    <t>100% polyester</t>
    <phoneticPr fontId="7" type="noConversion"/>
  </si>
  <si>
    <t>290x240cm+ 50x90cm(2pc)</t>
    <phoneticPr fontId="7" type="noConversion"/>
  </si>
  <si>
    <t>SVTD13-0712</t>
  </si>
  <si>
    <t xml:space="preserve">Front: Poly Yarn Dye Waffle ;                                                 Back: 120gsm polyester; Fill: 120gsm polyester;   Package: Ribbon with insert.    </t>
    <phoneticPr fontId="7" type="noConversion"/>
  </si>
  <si>
    <t>190x240+50x70cm(1pc)</t>
    <phoneticPr fontId="7" type="noConversion"/>
  </si>
  <si>
    <t>Brown</t>
    <phoneticPr fontId="7" type="noConversion"/>
  </si>
  <si>
    <t>SVTD13-0713</t>
  </si>
  <si>
    <t>Sawyer</t>
    <phoneticPr fontId="7" type="noConversion"/>
  </si>
  <si>
    <t xml:space="preserve">Front: Poly Yarn Dye Waffle ;                                                 Back: 120gsm polyester; Fill: 120gsm polyester;   Package: Ribbon with insert.    </t>
    <phoneticPr fontId="7" type="noConversion"/>
  </si>
  <si>
    <t>100% polyester</t>
    <phoneticPr fontId="7" type="noConversion"/>
  </si>
  <si>
    <t>SVTD13-0714</t>
  </si>
  <si>
    <t>290x240cm+ 50x90cm(2pc)</t>
    <phoneticPr fontId="7" type="noConversion"/>
  </si>
  <si>
    <t>Brown</t>
    <phoneticPr fontId="7" type="noConversion"/>
  </si>
  <si>
    <t>SVTD13-0715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</si>
</sst>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0.00_ "/>
    <numFmt numFmtId="182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76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76" fontId="3" fillId="2" borderId="2" xfId="1" applyNumberFormat="1" applyFont="1" applyFill="1" applyBorder="1" applyAlignment="1">
      <alignment horizontal="center" wrapText="1"/>
    </xf>
    <xf numFmtId="177" fontId="3" fillId="2" borderId="2" xfId="1" applyNumberFormat="1" applyFont="1" applyFill="1" applyBorder="1" applyAlignment="1">
      <alignment horizontal="center" wrapText="1"/>
    </xf>
    <xf numFmtId="178" fontId="6" fillId="2" borderId="2" xfId="2" applyNumberFormat="1" applyFont="1" applyFill="1" applyBorder="1" applyAlignment="1">
      <alignment wrapText="1"/>
    </xf>
    <xf numFmtId="178" fontId="3" fillId="6" borderId="1" xfId="1" applyNumberFormat="1" applyFont="1" applyFill="1" applyBorder="1" applyAlignment="1">
      <alignment horizontal="center" wrapText="1"/>
    </xf>
    <xf numFmtId="178" fontId="3" fillId="2" borderId="2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8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8" fontId="6" fillId="5" borderId="2" xfId="2" applyNumberFormat="1" applyFont="1" applyFill="1" applyBorder="1" applyAlignment="1">
      <alignment wrapText="1"/>
    </xf>
    <xf numFmtId="0" fontId="6" fillId="3" borderId="2" xfId="2" applyFont="1" applyFill="1" applyBorder="1" applyAlignment="1">
      <alignment wrapText="1"/>
    </xf>
    <xf numFmtId="178" fontId="8" fillId="3" borderId="1" xfId="2" applyNumberFormat="1" applyFont="1" applyFill="1" applyBorder="1" applyAlignment="1">
      <alignment wrapText="1"/>
    </xf>
    <xf numFmtId="178" fontId="3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180" fontId="5" fillId="5" borderId="2" xfId="0" applyNumberFormat="1" applyFont="1" applyFill="1" applyBorder="1"/>
    <xf numFmtId="176" fontId="1" fillId="0" borderId="2" xfId="1" applyNumberFormat="1" applyBorder="1" applyAlignment="1">
      <alignment horizontal="center" wrapText="1"/>
    </xf>
    <xf numFmtId="181" fontId="1" fillId="0" borderId="2" xfId="1" applyNumberFormat="1" applyBorder="1" applyAlignment="1">
      <alignment horizontal="center" wrapText="1"/>
    </xf>
    <xf numFmtId="178" fontId="0" fillId="7" borderId="2" xfId="3" applyNumberFormat="1" applyFont="1" applyFill="1" applyBorder="1" applyAlignment="1">
      <alignment horizontal="center" wrapText="1"/>
    </xf>
    <xf numFmtId="178" fontId="1" fillId="0" borderId="1" xfId="1" applyNumberFormat="1" applyBorder="1" applyAlignment="1">
      <alignment horizontal="center" wrapText="1"/>
    </xf>
    <xf numFmtId="178" fontId="1" fillId="0" borderId="2" xfId="1" applyNumberFormat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2" fontId="1" fillId="0" borderId="2" xfId="1" applyNumberFormat="1" applyBorder="1" applyAlignment="1">
      <alignment horizontal="center" wrapText="1"/>
    </xf>
    <xf numFmtId="1" fontId="1" fillId="0" borderId="2" xfId="1" applyNumberFormat="1" applyBorder="1" applyAlignment="1">
      <alignment horizontal="center" wrapText="1"/>
    </xf>
    <xf numFmtId="179" fontId="1" fillId="7" borderId="2" xfId="1" applyNumberFormat="1" applyFill="1" applyBorder="1" applyAlignment="1">
      <alignment horizontal="center" wrapText="1"/>
    </xf>
    <xf numFmtId="1" fontId="1" fillId="7" borderId="2" xfId="1" applyNumberFormat="1" applyFill="1" applyBorder="1" applyAlignment="1">
      <alignment horizontal="center" wrapText="1"/>
    </xf>
    <xf numFmtId="178" fontId="1" fillId="7" borderId="2" xfId="1" applyNumberFormat="1" applyFill="1" applyBorder="1" applyAlignment="1">
      <alignment horizontal="center" wrapText="1"/>
    </xf>
    <xf numFmtId="10" fontId="1" fillId="0" borderId="2" xfId="1" applyNumberFormat="1" applyBorder="1" applyAlignment="1">
      <alignment horizontal="center" wrapText="1"/>
    </xf>
    <xf numFmtId="10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0" fillId="7" borderId="2" xfId="4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left" wrapText="1"/>
    </xf>
    <xf numFmtId="0" fontId="1" fillId="0" borderId="2" xfId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390525</xdr:rowOff>
    </xdr:from>
    <xdr:to>
      <xdr:col>1</xdr:col>
      <xdr:colOff>1304925</xdr:colOff>
      <xdr:row>3</xdr:row>
      <xdr:rowOff>413226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D57E3511-F18A-4AEF-938F-E6F82A190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1714500"/>
          <a:ext cx="1304925" cy="11847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</xdr:row>
      <xdr:rowOff>428625</xdr:rowOff>
    </xdr:from>
    <xdr:to>
      <xdr:col>2</xdr:col>
      <xdr:colOff>0</xdr:colOff>
      <xdr:row>6</xdr:row>
      <xdr:rowOff>451326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CA1A4C87-B6DD-4FF7-A235-A05117A9E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3495675"/>
          <a:ext cx="1304925" cy="11847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vepool%20Colton%20%20Sawyer%20Coverlet%20commitment%20sheet%20202511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Joney 9.2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7"/>
  <sheetViews>
    <sheetView tabSelected="1" workbookViewId="0">
      <selection activeCell="H5" sqref="H5"/>
    </sheetView>
  </sheetViews>
  <sheetFormatPr defaultColWidth="9.140625" defaultRowHeight="15" x14ac:dyDescent="0.25"/>
  <cols>
    <col min="1" max="1" width="6.5703125" style="1" customWidth="1"/>
    <col min="2" max="2" width="19.7109375" style="2" customWidth="1"/>
    <col min="3" max="3" width="8.42578125" style="2" customWidth="1"/>
    <col min="4" max="4" width="12.7109375" style="2" customWidth="1"/>
    <col min="5" max="5" width="12.5703125" style="2" customWidth="1"/>
    <col min="6" max="6" width="16.5703125" style="2" customWidth="1"/>
    <col min="7" max="7" width="9.85546875" style="2" customWidth="1"/>
    <col min="8" max="8" width="29.85546875" style="2" customWidth="1"/>
    <col min="9" max="9" width="13.28515625" style="2" customWidth="1"/>
    <col min="10" max="10" width="33.5703125" style="2" customWidth="1"/>
    <col min="11" max="11" width="10.42578125" style="2" customWidth="1"/>
    <col min="12" max="12" width="24.5703125" style="3" customWidth="1"/>
    <col min="13" max="13" width="10.7109375" style="2" customWidth="1"/>
    <col min="14" max="14" width="6.140625" style="2" customWidth="1"/>
    <col min="15" max="15" width="10" style="2" customWidth="1"/>
    <col min="16" max="16" width="17.5703125" style="2" customWidth="1"/>
    <col min="17" max="17" width="14" style="2" customWidth="1"/>
    <col min="18" max="18" width="8.85546875" style="2" customWidth="1"/>
    <col min="19" max="19" width="9.7109375" style="4" customWidth="1"/>
    <col min="20" max="20" width="9.42578125" style="5" customWidth="1"/>
    <col min="21" max="21" width="12" style="6" customWidth="1"/>
    <col min="22" max="22" width="9.42578125" style="6" customWidth="1"/>
    <col min="23" max="23" width="8.140625" style="6" customWidth="1"/>
    <col min="24" max="24" width="9.42578125" style="2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7" customWidth="1"/>
    <col min="29" max="29" width="6.28515625" style="8" customWidth="1"/>
    <col min="30" max="30" width="10" style="9" customWidth="1"/>
    <col min="31" max="31" width="9.85546875" style="8" customWidth="1"/>
    <col min="32" max="32" width="10.28515625" style="2" customWidth="1"/>
    <col min="33" max="33" width="8.85546875" style="6" customWidth="1"/>
    <col min="34" max="34" width="7.85546875" style="2" customWidth="1"/>
    <col min="35" max="35" width="8.42578125" style="10" customWidth="1"/>
    <col min="36" max="36" width="9" style="6" customWidth="1"/>
    <col min="37" max="37" width="7.85546875" style="10" customWidth="1"/>
    <col min="38" max="38" width="5.85546875" style="6" customWidth="1"/>
    <col min="39" max="39" width="9.5703125" style="2" customWidth="1"/>
    <col min="40" max="40" width="11.140625" style="10" customWidth="1"/>
    <col min="41" max="41" width="11.5703125" style="6" customWidth="1"/>
    <col min="42" max="42" width="9.5703125" style="2" customWidth="1"/>
    <col min="43" max="43" width="9.5703125" style="10" customWidth="1"/>
    <col min="44" max="44" width="10" style="6" customWidth="1"/>
    <col min="45" max="45" width="9.5703125" style="6" customWidth="1"/>
    <col min="46" max="46" width="11.85546875" style="6" customWidth="1"/>
    <col min="47" max="47" width="8.5703125" style="10" customWidth="1"/>
    <col min="48" max="48" width="7.85546875" style="6" customWidth="1"/>
    <col min="49" max="49" width="9.5703125" style="6" customWidth="1"/>
    <col min="50" max="51" width="11.42578125" style="2" customWidth="1"/>
    <col min="52" max="52" width="9.140625" style="2"/>
    <col min="53" max="54" width="9.140625" style="6"/>
    <col min="55" max="16384" width="9.140625" style="2"/>
  </cols>
  <sheetData>
    <row r="1" spans="1:54" ht="68.099999999999994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6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5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5" t="s">
        <v>28</v>
      </c>
      <c r="AD1" s="26" t="s">
        <v>29</v>
      </c>
      <c r="AE1" s="27" t="s">
        <v>30</v>
      </c>
      <c r="AF1" s="11" t="s">
        <v>31</v>
      </c>
      <c r="AG1" s="28" t="s">
        <v>32</v>
      </c>
      <c r="AH1" s="11" t="s">
        <v>33</v>
      </c>
      <c r="AI1" s="29" t="s">
        <v>34</v>
      </c>
      <c r="AJ1" s="30" t="s">
        <v>35</v>
      </c>
      <c r="AK1" s="29" t="s">
        <v>36</v>
      </c>
      <c r="AL1" s="28" t="s">
        <v>37</v>
      </c>
      <c r="AM1" s="22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28" t="s">
        <v>44</v>
      </c>
      <c r="AT1" s="31" t="s">
        <v>45</v>
      </c>
      <c r="AU1" s="31" t="s">
        <v>46</v>
      </c>
      <c r="AV1" s="32" t="s">
        <v>47</v>
      </c>
      <c r="AW1" s="11" t="s">
        <v>48</v>
      </c>
      <c r="AX1" s="33" t="s">
        <v>49</v>
      </c>
      <c r="AY1" s="33" t="s">
        <v>50</v>
      </c>
      <c r="BA1" s="2"/>
      <c r="BB1" s="2"/>
    </row>
    <row r="2" spans="1:54" s="1" customFormat="1" ht="45.75" customHeight="1" x14ac:dyDescent="0.25">
      <c r="A2" s="34">
        <v>1</v>
      </c>
      <c r="B2" s="34"/>
      <c r="C2" s="34"/>
      <c r="D2" s="34"/>
      <c r="E2" s="34"/>
      <c r="F2" s="34" t="s">
        <v>51</v>
      </c>
      <c r="G2" s="34" t="s">
        <v>52</v>
      </c>
      <c r="H2" s="34" t="s">
        <v>53</v>
      </c>
      <c r="I2" s="34" t="s">
        <v>54</v>
      </c>
      <c r="J2" s="34" t="s">
        <v>55</v>
      </c>
      <c r="K2" s="34" t="s">
        <v>56</v>
      </c>
      <c r="L2" s="35" t="s">
        <v>57</v>
      </c>
      <c r="M2" s="34" t="s">
        <v>58</v>
      </c>
      <c r="N2" s="34"/>
      <c r="O2" s="34"/>
      <c r="P2" s="36" t="s">
        <v>59</v>
      </c>
      <c r="Q2" s="36"/>
      <c r="R2" s="34" t="s">
        <v>60</v>
      </c>
      <c r="S2" s="37">
        <v>103.63</v>
      </c>
      <c r="T2" s="38">
        <v>8</v>
      </c>
      <c r="U2" s="39">
        <f>S2/T2</f>
        <v>12.953749999999999</v>
      </c>
      <c r="V2" s="40">
        <f>U2</f>
        <v>12.953749999999999</v>
      </c>
      <c r="W2" s="41"/>
      <c r="X2" s="34" t="s">
        <v>61</v>
      </c>
      <c r="Y2" s="42">
        <v>57</v>
      </c>
      <c r="Z2" s="42">
        <v>47</v>
      </c>
      <c r="AA2" s="42">
        <v>25</v>
      </c>
      <c r="AB2" s="43">
        <v>8</v>
      </c>
      <c r="AC2" s="44">
        <v>2</v>
      </c>
      <c r="AD2" s="45"/>
      <c r="AE2" s="46"/>
      <c r="AF2" s="34"/>
      <c r="AG2" s="47"/>
      <c r="AH2" s="34"/>
      <c r="AI2" s="48"/>
      <c r="AJ2" s="47"/>
      <c r="AK2" s="49">
        <v>0</v>
      </c>
      <c r="AL2" s="50">
        <f t="shared" ref="AL2:AL7" si="0">IF(ISERROR(AV2*AK2),"",AV2*AK2)</f>
        <v>0</v>
      </c>
      <c r="AM2" s="34">
        <v>0</v>
      </c>
      <c r="AN2" s="49">
        <v>0</v>
      </c>
      <c r="AO2" s="50">
        <f>IF(ISERROR(AV2*AN2),"",AV2*AN2)</f>
        <v>0</v>
      </c>
      <c r="AP2" s="34">
        <v>0</v>
      </c>
      <c r="AQ2" s="48">
        <v>0</v>
      </c>
      <c r="AR2" s="48">
        <v>0</v>
      </c>
      <c r="AS2" s="47">
        <f>IF(ISERROR(AL2+AO2+AR2),"",AL2+AO2+AR2)</f>
        <v>0</v>
      </c>
      <c r="AT2" s="47">
        <f t="shared" ref="AT2:AT7" si="1">IF(ISERROR(V2+AS2),"",V2+AS2)</f>
        <v>12.953749999999999</v>
      </c>
      <c r="AU2" s="51">
        <f>IF(ISERROR((AV2-AT2)/AV2),"",(AV2-AT2)/AV2)</f>
        <v>0.21492424242424246</v>
      </c>
      <c r="AV2" s="41">
        <v>16.5</v>
      </c>
      <c r="AW2" s="44">
        <v>100</v>
      </c>
      <c r="AX2" s="47">
        <f t="shared" ref="AX2:AX7" si="2">IF(ISERROR(AT2*AW2),"",AT2*AW2)</f>
        <v>1295.375</v>
      </c>
      <c r="AY2" s="47">
        <f t="shared" ref="AY2:AY7" si="3">IF(ISERROR(AV2*AW2),"",AV2*AW2)</f>
        <v>1650</v>
      </c>
    </row>
    <row r="3" spans="1:54" s="1" customFormat="1" ht="45.75" customHeight="1" x14ac:dyDescent="0.25">
      <c r="A3" s="34">
        <v>2</v>
      </c>
      <c r="B3" s="34"/>
      <c r="C3" s="34"/>
      <c r="D3" s="34"/>
      <c r="E3" s="34"/>
      <c r="F3" s="34" t="s">
        <v>51</v>
      </c>
      <c r="G3" s="34" t="s">
        <v>52</v>
      </c>
      <c r="H3" s="34" t="s">
        <v>53</v>
      </c>
      <c r="I3" s="34" t="s">
        <v>54</v>
      </c>
      <c r="J3" s="34" t="s">
        <v>55</v>
      </c>
      <c r="K3" s="34" t="s">
        <v>56</v>
      </c>
      <c r="L3" s="35" t="s">
        <v>62</v>
      </c>
      <c r="M3" s="34" t="s">
        <v>63</v>
      </c>
      <c r="N3" s="34"/>
      <c r="O3" s="34"/>
      <c r="P3" s="36" t="s">
        <v>64</v>
      </c>
      <c r="Q3" s="36"/>
      <c r="R3" s="34" t="s">
        <v>60</v>
      </c>
      <c r="S3" s="37">
        <v>129.58000000000001</v>
      </c>
      <c r="T3" s="38">
        <v>8</v>
      </c>
      <c r="U3" s="39">
        <f t="shared" ref="U3:U7" si="4">S3/T3</f>
        <v>16.197500000000002</v>
      </c>
      <c r="V3" s="40">
        <f t="shared" ref="V3:V7" si="5">U3</f>
        <v>16.197500000000002</v>
      </c>
      <c r="W3" s="41"/>
      <c r="X3" s="34" t="s">
        <v>61</v>
      </c>
      <c r="Y3" s="42">
        <v>57</v>
      </c>
      <c r="Z3" s="42">
        <v>47</v>
      </c>
      <c r="AA3" s="42">
        <v>28</v>
      </c>
      <c r="AB3" s="43">
        <v>8</v>
      </c>
      <c r="AC3" s="44">
        <v>2</v>
      </c>
      <c r="AD3" s="45"/>
      <c r="AE3" s="46"/>
      <c r="AF3" s="34"/>
      <c r="AG3" s="47"/>
      <c r="AH3" s="34"/>
      <c r="AI3" s="48"/>
      <c r="AJ3" s="47"/>
      <c r="AK3" s="49">
        <v>0</v>
      </c>
      <c r="AL3" s="50">
        <f t="shared" si="0"/>
        <v>0</v>
      </c>
      <c r="AM3" s="34">
        <v>0</v>
      </c>
      <c r="AN3" s="49">
        <v>0</v>
      </c>
      <c r="AO3" s="50">
        <f>IF(ISERROR(AV3*AN3),"",AV3*AN3)</f>
        <v>0</v>
      </c>
      <c r="AP3" s="34">
        <v>0</v>
      </c>
      <c r="AQ3" s="48">
        <v>0</v>
      </c>
      <c r="AR3" s="48">
        <v>0</v>
      </c>
      <c r="AS3" s="47">
        <f>IF(ISERROR(AL3+AO3+AR3),"",AL3+AO3+AR3)</f>
        <v>0</v>
      </c>
      <c r="AT3" s="47">
        <f t="shared" si="1"/>
        <v>16.197500000000002</v>
      </c>
      <c r="AU3" s="51">
        <f>IF(ISERROR((AV3-AT3)/AV3),"",(AV3-AT3)/AV3)</f>
        <v>0.20987804878048774</v>
      </c>
      <c r="AV3" s="41">
        <v>20.5</v>
      </c>
      <c r="AW3" s="44">
        <v>500</v>
      </c>
      <c r="AX3" s="47">
        <f t="shared" si="2"/>
        <v>8098.7500000000009</v>
      </c>
      <c r="AY3" s="47">
        <f t="shared" si="3"/>
        <v>10250</v>
      </c>
    </row>
    <row r="4" spans="1:54" s="1" customFormat="1" ht="45.75" customHeight="1" x14ac:dyDescent="0.25">
      <c r="A4" s="34">
        <v>3</v>
      </c>
      <c r="B4" s="34"/>
      <c r="C4" s="34"/>
      <c r="D4" s="34"/>
      <c r="E4" s="34"/>
      <c r="F4" s="34" t="s">
        <v>51</v>
      </c>
      <c r="G4" s="34" t="s">
        <v>65</v>
      </c>
      <c r="H4" s="34" t="s">
        <v>53</v>
      </c>
      <c r="I4" s="34" t="s">
        <v>66</v>
      </c>
      <c r="J4" s="34" t="s">
        <v>55</v>
      </c>
      <c r="K4" s="34" t="s">
        <v>67</v>
      </c>
      <c r="L4" s="35" t="s">
        <v>68</v>
      </c>
      <c r="M4" s="34" t="s">
        <v>58</v>
      </c>
      <c r="N4" s="34"/>
      <c r="O4" s="52"/>
      <c r="P4" s="36" t="s">
        <v>69</v>
      </c>
      <c r="Q4" s="36"/>
      <c r="R4" s="34" t="s">
        <v>60</v>
      </c>
      <c r="S4" s="37">
        <v>155.49</v>
      </c>
      <c r="T4" s="38">
        <v>8</v>
      </c>
      <c r="U4" s="39">
        <f t="shared" si="4"/>
        <v>19.436250000000001</v>
      </c>
      <c r="V4" s="40">
        <f t="shared" si="5"/>
        <v>19.436250000000001</v>
      </c>
      <c r="W4" s="41"/>
      <c r="X4" s="34" t="s">
        <v>61</v>
      </c>
      <c r="Y4" s="42">
        <v>57</v>
      </c>
      <c r="Z4" s="42">
        <v>47</v>
      </c>
      <c r="AA4" s="42">
        <v>32</v>
      </c>
      <c r="AB4" s="43">
        <v>8</v>
      </c>
      <c r="AC4" s="44">
        <v>2</v>
      </c>
      <c r="AD4" s="45"/>
      <c r="AE4" s="46"/>
      <c r="AF4" s="34"/>
      <c r="AG4" s="47"/>
      <c r="AH4" s="34"/>
      <c r="AI4" s="48"/>
      <c r="AJ4" s="47"/>
      <c r="AK4" s="49">
        <v>0</v>
      </c>
      <c r="AL4" s="50">
        <f t="shared" si="0"/>
        <v>0</v>
      </c>
      <c r="AM4" s="34">
        <v>0</v>
      </c>
      <c r="AN4" s="49">
        <v>0</v>
      </c>
      <c r="AO4" s="50">
        <f>IF(ISERROR(AV4*AN4),"",AV4*AN4)</f>
        <v>0</v>
      </c>
      <c r="AP4" s="34">
        <v>0</v>
      </c>
      <c r="AQ4" s="48">
        <v>0</v>
      </c>
      <c r="AR4" s="48">
        <v>0</v>
      </c>
      <c r="AS4" s="47">
        <f t="shared" ref="AS4" si="6">IF(ISERROR(AL4+AO4+AR4),"",AL4+AO4+AR4)</f>
        <v>0</v>
      </c>
      <c r="AT4" s="47">
        <f t="shared" si="1"/>
        <v>19.436250000000001</v>
      </c>
      <c r="AU4" s="51">
        <f t="shared" ref="AU4" si="7">IF(ISERROR((AV4-AT4)/AV4),"",(AV4-AT4)/AV4)</f>
        <v>0.20668367346938771</v>
      </c>
      <c r="AV4" s="41">
        <v>24.5</v>
      </c>
      <c r="AW4" s="44">
        <v>400</v>
      </c>
      <c r="AX4" s="47">
        <f t="shared" si="2"/>
        <v>7774.5</v>
      </c>
      <c r="AY4" s="47">
        <f t="shared" si="3"/>
        <v>9800</v>
      </c>
    </row>
    <row r="5" spans="1:54" ht="45.75" customHeight="1" x14ac:dyDescent="0.25">
      <c r="A5" s="34">
        <v>4</v>
      </c>
      <c r="B5" s="53"/>
      <c r="C5" s="53"/>
      <c r="D5" s="53"/>
      <c r="E5" s="53"/>
      <c r="F5" s="34" t="s">
        <v>51</v>
      </c>
      <c r="G5" s="34" t="s">
        <v>65</v>
      </c>
      <c r="H5" s="34" t="s">
        <v>53</v>
      </c>
      <c r="I5" s="34" t="s">
        <v>54</v>
      </c>
      <c r="J5" s="34" t="s">
        <v>70</v>
      </c>
      <c r="K5" s="34" t="s">
        <v>56</v>
      </c>
      <c r="L5" s="35" t="s">
        <v>71</v>
      </c>
      <c r="M5" s="34" t="s">
        <v>72</v>
      </c>
      <c r="N5" s="34"/>
      <c r="O5" s="34"/>
      <c r="P5" s="36" t="s">
        <v>73</v>
      </c>
      <c r="Q5" s="36"/>
      <c r="R5" s="34" t="s">
        <v>60</v>
      </c>
      <c r="S5" s="37">
        <v>103.63</v>
      </c>
      <c r="T5" s="38">
        <v>8</v>
      </c>
      <c r="U5" s="39">
        <f t="shared" si="4"/>
        <v>12.953749999999999</v>
      </c>
      <c r="V5" s="40">
        <f t="shared" si="5"/>
        <v>12.953749999999999</v>
      </c>
      <c r="W5" s="41"/>
      <c r="X5" s="34" t="s">
        <v>61</v>
      </c>
      <c r="Y5" s="42">
        <v>57</v>
      </c>
      <c r="Z5" s="42">
        <v>47</v>
      </c>
      <c r="AA5" s="42">
        <v>25</v>
      </c>
      <c r="AB5" s="43">
        <v>8</v>
      </c>
      <c r="AC5" s="44">
        <v>2</v>
      </c>
      <c r="AD5" s="45"/>
      <c r="AE5" s="46"/>
      <c r="AF5" s="34"/>
      <c r="AG5" s="47"/>
      <c r="AH5" s="34"/>
      <c r="AI5" s="48"/>
      <c r="AJ5" s="47"/>
      <c r="AK5" s="49">
        <v>0</v>
      </c>
      <c r="AL5" s="50">
        <f t="shared" si="0"/>
        <v>0</v>
      </c>
      <c r="AM5" s="34">
        <v>0</v>
      </c>
      <c r="AN5" s="49">
        <v>0</v>
      </c>
      <c r="AO5" s="50">
        <f t="shared" ref="AO5:AO7" si="8">IF(ISERROR(AV5*AN5),"",AV5*AN5)</f>
        <v>0</v>
      </c>
      <c r="AP5" s="34">
        <v>0</v>
      </c>
      <c r="AQ5" s="48">
        <v>0</v>
      </c>
      <c r="AR5" s="48">
        <v>0</v>
      </c>
      <c r="AS5" s="47">
        <f>IF(ISERROR(AL5+AO5+AR5),"",AL5+AO5+AR5)</f>
        <v>0</v>
      </c>
      <c r="AT5" s="47">
        <f t="shared" si="1"/>
        <v>12.953749999999999</v>
      </c>
      <c r="AU5" s="51">
        <f>IF(ISERROR((AV5-AT5)/AV5),"",(AV5-AT5)/AV5)</f>
        <v>0.21492424242424246</v>
      </c>
      <c r="AV5" s="41">
        <v>16.5</v>
      </c>
      <c r="AW5" s="44">
        <v>100</v>
      </c>
      <c r="AX5" s="50">
        <f t="shared" si="2"/>
        <v>1295.375</v>
      </c>
      <c r="AY5" s="50">
        <f t="shared" si="3"/>
        <v>1650</v>
      </c>
      <c r="BA5" s="2"/>
      <c r="BB5" s="2"/>
    </row>
    <row r="6" spans="1:54" ht="45.75" customHeight="1" x14ac:dyDescent="0.25">
      <c r="A6" s="34">
        <v>5</v>
      </c>
      <c r="B6" s="53"/>
      <c r="C6" s="53"/>
      <c r="D6" s="53"/>
      <c r="E6" s="53"/>
      <c r="F6" s="34" t="s">
        <v>51</v>
      </c>
      <c r="G6" s="34" t="s">
        <v>74</v>
      </c>
      <c r="H6" s="34" t="s">
        <v>53</v>
      </c>
      <c r="I6" s="34" t="s">
        <v>66</v>
      </c>
      <c r="J6" s="34" t="s">
        <v>75</v>
      </c>
      <c r="K6" s="34" t="s">
        <v>76</v>
      </c>
      <c r="L6" s="35" t="s">
        <v>62</v>
      </c>
      <c r="M6" s="34" t="s">
        <v>72</v>
      </c>
      <c r="N6" s="34"/>
      <c r="O6" s="34"/>
      <c r="P6" s="36" t="s">
        <v>77</v>
      </c>
      <c r="Q6" s="36"/>
      <c r="R6" s="34" t="s">
        <v>60</v>
      </c>
      <c r="S6" s="37">
        <v>129.58000000000001</v>
      </c>
      <c r="T6" s="38">
        <v>8</v>
      </c>
      <c r="U6" s="39">
        <f t="shared" si="4"/>
        <v>16.197500000000002</v>
      </c>
      <c r="V6" s="40">
        <f t="shared" si="5"/>
        <v>16.197500000000002</v>
      </c>
      <c r="W6" s="41"/>
      <c r="X6" s="34" t="s">
        <v>61</v>
      </c>
      <c r="Y6" s="42">
        <v>57</v>
      </c>
      <c r="Z6" s="42">
        <v>47</v>
      </c>
      <c r="AA6" s="42">
        <v>28</v>
      </c>
      <c r="AB6" s="43">
        <v>8</v>
      </c>
      <c r="AC6" s="44">
        <v>2</v>
      </c>
      <c r="AD6" s="45"/>
      <c r="AE6" s="46"/>
      <c r="AF6" s="34"/>
      <c r="AG6" s="47"/>
      <c r="AH6" s="34"/>
      <c r="AI6" s="48"/>
      <c r="AJ6" s="47"/>
      <c r="AK6" s="49">
        <v>0</v>
      </c>
      <c r="AL6" s="50">
        <f t="shared" si="0"/>
        <v>0</v>
      </c>
      <c r="AM6" s="34">
        <v>0</v>
      </c>
      <c r="AN6" s="49">
        <v>0</v>
      </c>
      <c r="AO6" s="50">
        <f>IF(ISERROR(AV6*AN6),"",AV6*AN6)</f>
        <v>0</v>
      </c>
      <c r="AP6" s="34">
        <v>0</v>
      </c>
      <c r="AQ6" s="48">
        <v>0</v>
      </c>
      <c r="AR6" s="48">
        <v>0</v>
      </c>
      <c r="AS6" s="47">
        <f>IF(ISERROR(AL6+AO6+AR6),"",AL6+AO6+AR6)</f>
        <v>0</v>
      </c>
      <c r="AT6" s="47">
        <f t="shared" si="1"/>
        <v>16.197500000000002</v>
      </c>
      <c r="AU6" s="51">
        <f>IF(ISERROR((AV6-AT6)/AV6),"",(AV6-AT6)/AV6)</f>
        <v>0.20987804878048774</v>
      </c>
      <c r="AV6" s="41">
        <v>20.5</v>
      </c>
      <c r="AW6" s="44">
        <v>500</v>
      </c>
      <c r="AX6" s="47">
        <f t="shared" si="2"/>
        <v>8098.7500000000009</v>
      </c>
      <c r="AY6" s="47">
        <f t="shared" si="3"/>
        <v>10250</v>
      </c>
      <c r="BA6" s="2"/>
      <c r="BB6" s="2"/>
    </row>
    <row r="7" spans="1:54" ht="45.75" customHeight="1" x14ac:dyDescent="0.25">
      <c r="A7" s="34">
        <v>6</v>
      </c>
      <c r="B7" s="53"/>
      <c r="C7" s="53"/>
      <c r="D7" s="53"/>
      <c r="E7" s="53"/>
      <c r="F7" s="34" t="s">
        <v>51</v>
      </c>
      <c r="G7" s="34" t="s">
        <v>52</v>
      </c>
      <c r="H7" s="34" t="s">
        <v>53</v>
      </c>
      <c r="I7" s="34" t="s">
        <v>54</v>
      </c>
      <c r="J7" s="34" t="s">
        <v>70</v>
      </c>
      <c r="K7" s="34" t="s">
        <v>76</v>
      </c>
      <c r="L7" s="35" t="s">
        <v>78</v>
      </c>
      <c r="M7" s="34" t="s">
        <v>79</v>
      </c>
      <c r="N7" s="34"/>
      <c r="O7" s="34"/>
      <c r="P7" s="36" t="s">
        <v>80</v>
      </c>
      <c r="Q7" s="36"/>
      <c r="R7" s="34" t="s">
        <v>60</v>
      </c>
      <c r="S7" s="37">
        <v>155.49</v>
      </c>
      <c r="T7" s="38">
        <v>8</v>
      </c>
      <c r="U7" s="39">
        <f t="shared" si="4"/>
        <v>19.436250000000001</v>
      </c>
      <c r="V7" s="40">
        <f t="shared" si="5"/>
        <v>19.436250000000001</v>
      </c>
      <c r="W7" s="41"/>
      <c r="X7" s="34" t="s">
        <v>61</v>
      </c>
      <c r="Y7" s="42">
        <v>57</v>
      </c>
      <c r="Z7" s="42">
        <v>47</v>
      </c>
      <c r="AA7" s="42">
        <v>32</v>
      </c>
      <c r="AB7" s="43">
        <v>8</v>
      </c>
      <c r="AC7" s="44">
        <v>2</v>
      </c>
      <c r="AD7" s="45"/>
      <c r="AE7" s="46"/>
      <c r="AF7" s="34"/>
      <c r="AG7" s="47"/>
      <c r="AH7" s="34"/>
      <c r="AI7" s="48"/>
      <c r="AJ7" s="47"/>
      <c r="AK7" s="49">
        <v>0</v>
      </c>
      <c r="AL7" s="50">
        <f t="shared" si="0"/>
        <v>0</v>
      </c>
      <c r="AM7" s="34">
        <v>0</v>
      </c>
      <c r="AN7" s="49">
        <v>0</v>
      </c>
      <c r="AO7" s="50">
        <f t="shared" si="8"/>
        <v>0</v>
      </c>
      <c r="AP7" s="34">
        <v>0</v>
      </c>
      <c r="AQ7" s="48">
        <v>0</v>
      </c>
      <c r="AR7" s="48">
        <v>0</v>
      </c>
      <c r="AS7" s="47">
        <f t="shared" ref="AS7" si="9">IF(ISERROR(AL7+AO7+AR7),"",AL7+AO7+AR7)</f>
        <v>0</v>
      </c>
      <c r="AT7" s="47">
        <f t="shared" si="1"/>
        <v>19.436250000000001</v>
      </c>
      <c r="AU7" s="51">
        <f t="shared" ref="AU7" si="10">IF(ISERROR((AV7-AT7)/AV7),"",(AV7-AT7)/AV7)</f>
        <v>0.20668367346938771</v>
      </c>
      <c r="AV7" s="41">
        <v>24.5</v>
      </c>
      <c r="AW7" s="44">
        <v>400</v>
      </c>
      <c r="AX7" s="50">
        <f t="shared" si="2"/>
        <v>7774.5</v>
      </c>
      <c r="AY7" s="50">
        <f t="shared" si="3"/>
        <v>9800</v>
      </c>
      <c r="BA7" s="2"/>
      <c r="BB7" s="2"/>
    </row>
  </sheetData>
  <sheetProtection insertRows="0" deleteRows="0" sort="0"/>
  <protectedRanges>
    <protectedRange sqref="A2:K7 AV5:AW7 M2:O7 Q2:AJ7 M8:AW247 AR4:AW4 AP2:AS2 AU2:AW3 AR7:AU7 AR6:AS6 AU6 A8:J247 AM2:AM7 AR3:AS3 AP3:AQ7 AR5:AU5" name="Range1"/>
    <protectedRange sqref="K8:K252" name="Range1_1"/>
    <protectedRange sqref="L2:L247" name="Range1_2"/>
    <protectedRange sqref="AL5" name="Range1_3"/>
    <protectedRange sqref="AL4 AL7" name="Range1_4"/>
    <protectedRange sqref="AN2:AO7" name="Range1_5"/>
    <protectedRange sqref="AT2:AT3 AT6" name="Range1_6"/>
    <protectedRange sqref="AK2:AL2 AL6 AL3 AK3:AK7" name="Range1_7"/>
    <protectedRange sqref="P2:P7" name="Range1_8_1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R2:R7</xm:sqref>
        </x14:dataValidation>
        <x14:dataValidation type="list" allowBlank="1" showInputMessage="1" showErrorMessage="1">
          <x14:formula1>
            <xm:f>[1]Data!#REF!</xm:f>
          </x14:formula1>
          <xm:sqref>X2:X7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2025-11-27T07:28:45Z</dcterms:created>
  <dcterms:modified xsi:type="dcterms:W3CDTF">2025-11-27T07:29:14Z</dcterms:modified>
</cp:coreProperties>
</file>